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T:\520 TRAFFIC COUNT\2018 Working Data\"/>
    </mc:Choice>
  </mc:AlternateContent>
  <xr:revisionPtr revIDLastSave="0" documentId="13_ncr:1_{AE37E153-94BF-4CED-A4AF-37DAFE0F7F04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raffic Counts in Order" sheetId="1" state="hidden" r:id="rId1"/>
    <sheet name="Traffic Count by Subarea" sheetId="2" r:id="rId2"/>
    <sheet name="Truck Subarea by %" sheetId="3" state="hidden" r:id="rId3"/>
    <sheet name="All-Ranked in order by %" sheetId="4" state="hidden" r:id="rId4"/>
    <sheet name="Rank in order by truck AADT" sheetId="5" state="hidden" r:id="rId5"/>
    <sheet name="Subarea by truck AADT" sheetId="6" state="hidden" r:id="rId6"/>
    <sheet name="Sheet1" sheetId="7" state="hidden" r:id="rId7"/>
  </sheets>
  <definedNames>
    <definedName name="_xlnm.Print_Area" localSheetId="1">'Traffic Count by Subarea'!$A$1:$AB$247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5" i="2" l="1"/>
  <c r="R106" i="2"/>
  <c r="R124" i="2"/>
  <c r="R128" i="2"/>
  <c r="R129" i="2" l="1"/>
  <c r="F224" i="2" l="1"/>
  <c r="F206" i="2"/>
  <c r="F159" i="2"/>
  <c r="F125" i="2"/>
  <c r="F101" i="2"/>
  <c r="F62" i="2"/>
  <c r="L62" i="2"/>
  <c r="M241" i="2" l="1"/>
  <c r="I225" i="2" l="1"/>
  <c r="M225" i="2"/>
  <c r="G225" i="2"/>
  <c r="M207" i="2"/>
  <c r="G207" i="2"/>
  <c r="M160" i="2"/>
  <c r="G160" i="2"/>
  <c r="M126" i="2"/>
  <c r="G126" i="2"/>
  <c r="M63" i="2"/>
  <c r="G63" i="2"/>
  <c r="I186" i="2" l="1"/>
  <c r="I209" i="2"/>
  <c r="H185" i="2"/>
  <c r="I185" i="2" s="1"/>
  <c r="H186" i="2"/>
  <c r="H187" i="2"/>
  <c r="I187" i="2" s="1"/>
  <c r="H188" i="2"/>
  <c r="I188" i="2" s="1"/>
  <c r="H189" i="2"/>
  <c r="I189" i="2" s="1"/>
  <c r="H190" i="2"/>
  <c r="I190" i="2" s="1"/>
  <c r="H191" i="2"/>
  <c r="I191" i="2" s="1"/>
  <c r="H192" i="2"/>
  <c r="I192" i="2" s="1"/>
  <c r="H193" i="2"/>
  <c r="I193" i="2" s="1"/>
  <c r="H194" i="2"/>
  <c r="I194" i="2" s="1"/>
  <c r="H195" i="2"/>
  <c r="I195" i="2" s="1"/>
  <c r="H196" i="2"/>
  <c r="I196" i="2" s="1"/>
  <c r="H197" i="2"/>
  <c r="I197" i="2" s="1"/>
  <c r="H198" i="2"/>
  <c r="I198" i="2" s="1"/>
  <c r="H199" i="2"/>
  <c r="I199" i="2" s="1"/>
  <c r="H200" i="2"/>
  <c r="I200" i="2" s="1"/>
  <c r="H201" i="2"/>
  <c r="I201" i="2" s="1"/>
  <c r="H202" i="2"/>
  <c r="I202" i="2" s="1"/>
  <c r="H203" i="2"/>
  <c r="I203" i="2" s="1"/>
  <c r="H204" i="2"/>
  <c r="I204" i="2" s="1"/>
  <c r="H205" i="2"/>
  <c r="I205" i="2" s="1"/>
  <c r="H206" i="2"/>
  <c r="I206" i="2" s="1"/>
  <c r="I207" i="2" s="1"/>
  <c r="H184" i="2"/>
  <c r="I184" i="2" s="1"/>
  <c r="I180" i="2"/>
  <c r="I183" i="2"/>
  <c r="I179" i="2"/>
  <c r="H179" i="2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69" i="2"/>
  <c r="I169" i="2" s="1"/>
  <c r="H170" i="2"/>
  <c r="I170" i="2" s="1"/>
  <c r="H171" i="2"/>
  <c r="I171" i="2" s="1"/>
  <c r="H172" i="2"/>
  <c r="I172" i="2" s="1"/>
  <c r="H173" i="2"/>
  <c r="I173" i="2" s="1"/>
  <c r="H174" i="2"/>
  <c r="I174" i="2" s="1"/>
  <c r="H175" i="2"/>
  <c r="I175" i="2" s="1"/>
  <c r="H176" i="2"/>
  <c r="I176" i="2" s="1"/>
  <c r="H177" i="2"/>
  <c r="I177" i="2" s="1"/>
  <c r="H178" i="2"/>
  <c r="I178" i="2" s="1"/>
  <c r="H180" i="2"/>
  <c r="H181" i="2"/>
  <c r="I181" i="2" s="1"/>
  <c r="H182" i="2"/>
  <c r="I182" i="2" s="1"/>
  <c r="H183" i="2"/>
  <c r="H162" i="2"/>
  <c r="I162" i="2"/>
  <c r="H155" i="2"/>
  <c r="I155" i="2" s="1"/>
  <c r="H156" i="2"/>
  <c r="I156" i="2" s="1"/>
  <c r="H157" i="2"/>
  <c r="I157" i="2" s="1"/>
  <c r="H158" i="2"/>
  <c r="I158" i="2" s="1"/>
  <c r="H154" i="2"/>
  <c r="H153" i="2"/>
  <c r="H129" i="2" l="1"/>
  <c r="I129" i="2" s="1"/>
  <c r="H130" i="2"/>
  <c r="I130" i="2" s="1"/>
  <c r="H131" i="2"/>
  <c r="I131" i="2" s="1"/>
  <c r="H132" i="2"/>
  <c r="I132" i="2" s="1"/>
  <c r="H133" i="2"/>
  <c r="H134" i="2"/>
  <c r="I134" i="2" s="1"/>
  <c r="H135" i="2"/>
  <c r="I135" i="2" s="1"/>
  <c r="H136" i="2"/>
  <c r="I136" i="2" s="1"/>
  <c r="H137" i="2"/>
  <c r="I137" i="2" s="1"/>
  <c r="H138" i="2"/>
  <c r="I138" i="2" s="1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H146" i="2"/>
  <c r="H147" i="2"/>
  <c r="I147" i="2" s="1"/>
  <c r="H148" i="2"/>
  <c r="I148" i="2" s="1"/>
  <c r="H149" i="2"/>
  <c r="I149" i="2" s="1"/>
  <c r="H150" i="2"/>
  <c r="I150" i="2" s="1"/>
  <c r="H151" i="2"/>
  <c r="I151" i="2" s="1"/>
  <c r="H152" i="2"/>
  <c r="I152" i="2" s="1"/>
  <c r="H128" i="2"/>
  <c r="I133" i="2"/>
  <c r="I145" i="2"/>
  <c r="I146" i="2"/>
  <c r="I153" i="2"/>
  <c r="H107" i="2"/>
  <c r="I107" i="2" s="1"/>
  <c r="H108" i="2"/>
  <c r="I108" i="2" s="1"/>
  <c r="H109" i="2"/>
  <c r="I109" i="2" s="1"/>
  <c r="H110" i="2"/>
  <c r="I110" i="2" s="1"/>
  <c r="H111" i="2"/>
  <c r="I111" i="2" s="1"/>
  <c r="H112" i="2"/>
  <c r="I112" i="2" s="1"/>
  <c r="H113" i="2"/>
  <c r="I113" i="2" s="1"/>
  <c r="H114" i="2"/>
  <c r="I114" i="2" s="1"/>
  <c r="H115" i="2"/>
  <c r="I115" i="2" s="1"/>
  <c r="H116" i="2"/>
  <c r="I116" i="2" s="1"/>
  <c r="H117" i="2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H106" i="2"/>
  <c r="I106" i="2" s="1"/>
  <c r="H79" i="2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6" i="2"/>
  <c r="I76" i="2" s="1"/>
  <c r="H77" i="2"/>
  <c r="I77" i="2" s="1"/>
  <c r="H78" i="2"/>
  <c r="I78" i="2" s="1"/>
  <c r="I79" i="2"/>
  <c r="H80" i="2"/>
  <c r="I80" i="2" s="1"/>
  <c r="H81" i="2"/>
  <c r="I81" i="2" s="1"/>
  <c r="H82" i="2"/>
  <c r="I82" i="2" s="1"/>
  <c r="H83" i="2"/>
  <c r="I83" i="2" s="1"/>
  <c r="H84" i="2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H93" i="2"/>
  <c r="I93" i="2" s="1"/>
  <c r="H94" i="2"/>
  <c r="I94" i="2" s="1"/>
  <c r="H95" i="2"/>
  <c r="I95" i="2" s="1"/>
  <c r="H96" i="2"/>
  <c r="H97" i="2"/>
  <c r="I97" i="2" s="1"/>
  <c r="H98" i="2"/>
  <c r="I98" i="2" s="1"/>
  <c r="H99" i="2"/>
  <c r="I99" i="2" s="1"/>
  <c r="H100" i="2"/>
  <c r="I100" i="2" s="1"/>
  <c r="H66" i="2"/>
  <c r="I66" i="2" s="1"/>
  <c r="I84" i="2"/>
  <c r="I92" i="2"/>
  <c r="I96" i="2"/>
  <c r="H65" i="2"/>
  <c r="I65" i="2" s="1"/>
  <c r="H61" i="2"/>
  <c r="H60" i="2"/>
  <c r="H59" i="2"/>
  <c r="I59" i="2" s="1"/>
  <c r="H58" i="2"/>
  <c r="I58" i="2" s="1"/>
  <c r="H57" i="2"/>
  <c r="I57" i="2" s="1"/>
  <c r="I124" i="2" l="1"/>
  <c r="I117" i="2"/>
  <c r="I128" i="2"/>
  <c r="H159" i="2"/>
  <c r="H56" i="2"/>
  <c r="H55" i="2"/>
  <c r="I55" i="2" s="1"/>
  <c r="H54" i="2"/>
  <c r="I54" i="2" s="1"/>
  <c r="H53" i="2"/>
  <c r="I53" i="2" s="1"/>
  <c r="H51" i="2"/>
  <c r="I51" i="2" s="1"/>
  <c r="H50" i="2" l="1"/>
  <c r="I50" i="2" s="1"/>
  <c r="H48" i="2"/>
  <c r="I48" i="2" s="1"/>
  <c r="H47" i="2"/>
  <c r="I47" i="2" s="1"/>
  <c r="I46" i="2"/>
  <c r="H46" i="2"/>
  <c r="H45" i="2"/>
  <c r="I45" i="2" s="1"/>
  <c r="H44" i="2"/>
  <c r="I44" i="2" s="1"/>
  <c r="H43" i="2"/>
  <c r="I43" i="2" s="1"/>
  <c r="H42" i="2"/>
  <c r="I42" i="2" s="1"/>
  <c r="H20" i="2" l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H30" i="2"/>
  <c r="H31" i="2"/>
  <c r="I31" i="2" s="1"/>
  <c r="H32" i="2"/>
  <c r="I32" i="2" s="1"/>
  <c r="H33" i="2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9" i="2"/>
  <c r="I49" i="2" s="1"/>
  <c r="H52" i="2"/>
  <c r="I52" i="2" s="1"/>
  <c r="I56" i="2"/>
  <c r="I60" i="2"/>
  <c r="I61" i="2"/>
  <c r="I20" i="2"/>
  <c r="H19" i="2"/>
  <c r="I29" i="2"/>
  <c r="I30" i="2"/>
  <c r="I33" i="2"/>
  <c r="I19" i="2"/>
  <c r="H5" i="2"/>
  <c r="I5" i="2" s="1"/>
  <c r="H3" i="2"/>
  <c r="I3" i="2" l="1"/>
  <c r="I63" i="2"/>
  <c r="G135" i="1"/>
  <c r="N105" i="2" l="1"/>
  <c r="P105" i="2" s="1"/>
  <c r="H105" i="2"/>
  <c r="R84" i="2"/>
  <c r="N84" i="2"/>
  <c r="P84" i="2" s="1"/>
  <c r="R83" i="2"/>
  <c r="N83" i="2"/>
  <c r="P83" i="2" s="1"/>
  <c r="S83" i="2"/>
  <c r="R81" i="2"/>
  <c r="R82" i="2"/>
  <c r="N82" i="2"/>
  <c r="P82" i="2" s="1"/>
  <c r="S82" i="2"/>
  <c r="S105" i="2" l="1"/>
  <c r="H125" i="2"/>
  <c r="S84" i="2"/>
  <c r="I105" i="2"/>
  <c r="I126" i="2" s="1"/>
  <c r="M199" i="1"/>
  <c r="E199" i="1"/>
  <c r="R203" i="1" s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M198" i="1"/>
  <c r="E198" i="1"/>
  <c r="R212" i="2"/>
  <c r="R213" i="2"/>
  <c r="R214" i="2"/>
  <c r="R215" i="2"/>
  <c r="R216" i="2"/>
  <c r="R217" i="2"/>
  <c r="R218" i="2"/>
  <c r="R219" i="2"/>
  <c r="R220" i="2"/>
  <c r="R221" i="2"/>
  <c r="R222" i="2"/>
  <c r="R223" i="2"/>
  <c r="R211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162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65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19" i="2"/>
  <c r="S199" i="1" l="1"/>
  <c r="R102" i="2"/>
  <c r="U101" i="2" s="1"/>
  <c r="R126" i="2"/>
  <c r="U125" i="2" s="1"/>
  <c r="R125" i="2"/>
  <c r="O110" i="1"/>
  <c r="Q110" i="1" s="1"/>
  <c r="O115" i="1"/>
  <c r="Q115" i="1"/>
  <c r="O156" i="1"/>
  <c r="Q156" i="1" s="1"/>
  <c r="O189" i="1"/>
  <c r="Q189" i="1" s="1"/>
  <c r="O188" i="1"/>
  <c r="Q188" i="1" s="1"/>
  <c r="O187" i="1"/>
  <c r="Q187" i="1" s="1"/>
  <c r="O186" i="1"/>
  <c r="Q186" i="1" s="1"/>
  <c r="O177" i="1"/>
  <c r="Q177" i="1" s="1"/>
  <c r="O176" i="1"/>
  <c r="Q176" i="1" s="1"/>
  <c r="Q168" i="1"/>
  <c r="O168" i="1"/>
  <c r="O152" i="1"/>
  <c r="Q152" i="1" s="1"/>
  <c r="O149" i="1"/>
  <c r="Q149" i="1" s="1"/>
  <c r="O131" i="1"/>
  <c r="Q131" i="1" s="1"/>
  <c r="O130" i="1"/>
  <c r="Q130" i="1" s="1"/>
  <c r="O123" i="1"/>
  <c r="Q123" i="1" s="1"/>
  <c r="O118" i="1"/>
  <c r="Q118" i="1" s="1"/>
  <c r="O117" i="1"/>
  <c r="Q117" i="1" s="1"/>
  <c r="O40" i="1"/>
  <c r="Q40" i="1" s="1"/>
  <c r="Q67" i="1"/>
  <c r="O67" i="1"/>
  <c r="O83" i="1" l="1"/>
  <c r="Q83" i="1" s="1"/>
  <c r="O82" i="1"/>
  <c r="Q82" i="1" s="1"/>
  <c r="O95" i="1"/>
  <c r="Q95" i="1" s="1"/>
  <c r="O134" i="1" l="1"/>
  <c r="Q134" i="1" s="1"/>
  <c r="O155" i="1"/>
  <c r="Q155" i="1" s="1"/>
  <c r="O154" i="1"/>
  <c r="Q154" i="1" s="1"/>
  <c r="O153" i="1"/>
  <c r="Q153" i="1" s="1"/>
  <c r="O122" i="1"/>
  <c r="Q122" i="1" s="1"/>
  <c r="O151" i="1"/>
  <c r="Q151" i="1" s="1"/>
  <c r="O106" i="1"/>
  <c r="Q106" i="1" s="1"/>
  <c r="Q93" i="1"/>
  <c r="O93" i="1"/>
  <c r="O75" i="1"/>
  <c r="Q75" i="1" s="1"/>
  <c r="O74" i="1"/>
  <c r="Q74" i="1" s="1"/>
  <c r="O76" i="1"/>
  <c r="Q76" i="1" s="1"/>
  <c r="O98" i="1"/>
  <c r="Q98" i="1" s="1"/>
  <c r="O105" i="1"/>
  <c r="Q105" i="1" s="1"/>
  <c r="O119" i="1"/>
  <c r="Q119" i="1" s="1"/>
  <c r="O91" i="1"/>
  <c r="Q91" i="1" s="1"/>
  <c r="O132" i="1"/>
  <c r="Q132" i="1" s="1"/>
  <c r="O142" i="1"/>
  <c r="Q142" i="1" s="1"/>
  <c r="O102" i="1" l="1"/>
  <c r="Q102" i="1" s="1"/>
  <c r="O103" i="1"/>
  <c r="Q103" i="1" s="1"/>
  <c r="O121" i="1"/>
  <c r="Q121" i="1" s="1"/>
  <c r="O120" i="1"/>
  <c r="Q120" i="1" s="1"/>
  <c r="O163" i="1"/>
  <c r="Q163" i="1" s="1"/>
  <c r="O162" i="1"/>
  <c r="Q162" i="1" s="1"/>
  <c r="O133" i="1"/>
  <c r="Q133" i="1"/>
  <c r="O35" i="1"/>
  <c r="Q35" i="1" s="1"/>
  <c r="O138" i="1"/>
  <c r="Q138" i="1" s="1"/>
  <c r="O140" i="1"/>
  <c r="Q140" i="1" s="1"/>
  <c r="O139" i="1"/>
  <c r="Q139" i="1" s="1"/>
  <c r="O141" i="1"/>
  <c r="Q141" i="1" s="1"/>
  <c r="O143" i="1"/>
  <c r="Q143" i="1" s="1"/>
  <c r="O38" i="1"/>
  <c r="Q38" i="1" s="1"/>
  <c r="O137" i="1"/>
  <c r="Q137" i="1" s="1"/>
  <c r="G89" i="1"/>
  <c r="G59" i="1"/>
  <c r="G62" i="1"/>
  <c r="H62" i="1" s="1"/>
  <c r="G43" i="1"/>
  <c r="O47" i="1"/>
  <c r="O20" i="1"/>
  <c r="O10" i="1"/>
  <c r="O11" i="1"/>
  <c r="O12" i="1"/>
  <c r="O13" i="1"/>
  <c r="O14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Q30" i="1" s="1"/>
  <c r="O31" i="1"/>
  <c r="O32" i="1"/>
  <c r="O33" i="1"/>
  <c r="O34" i="1"/>
  <c r="O36" i="1"/>
  <c r="O37" i="1"/>
  <c r="O39" i="1"/>
  <c r="O41" i="1"/>
  <c r="Q41" i="1" s="1"/>
  <c r="O42" i="1"/>
  <c r="O43" i="1"/>
  <c r="O44" i="1"/>
  <c r="O45" i="1"/>
  <c r="O46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8" i="1"/>
  <c r="O69" i="1"/>
  <c r="O70" i="1"/>
  <c r="O71" i="1"/>
  <c r="O72" i="1"/>
  <c r="Q72" i="1" s="1"/>
  <c r="O73" i="1"/>
  <c r="O77" i="1"/>
  <c r="O78" i="1"/>
  <c r="O79" i="1"/>
  <c r="O80" i="1"/>
  <c r="O81" i="1"/>
  <c r="O84" i="1"/>
  <c r="O85" i="1"/>
  <c r="O86" i="1"/>
  <c r="O87" i="1"/>
  <c r="Q87" i="1" s="1"/>
  <c r="O88" i="1"/>
  <c r="O89" i="1"/>
  <c r="O90" i="1"/>
  <c r="O92" i="1"/>
  <c r="Q92" i="1" s="1"/>
  <c r="O94" i="1"/>
  <c r="Q94" i="1" s="1"/>
  <c r="O96" i="1"/>
  <c r="O97" i="1"/>
  <c r="O99" i="1"/>
  <c r="O100" i="1"/>
  <c r="O101" i="1"/>
  <c r="Q101" i="1" s="1"/>
  <c r="O104" i="1"/>
  <c r="Q104" i="1" s="1"/>
  <c r="O107" i="1"/>
  <c r="Q107" i="1" s="1"/>
  <c r="O108" i="1"/>
  <c r="Q108" i="1" s="1"/>
  <c r="O109" i="1"/>
  <c r="Q109" i="1" s="1"/>
  <c r="O111" i="1"/>
  <c r="Q111" i="1" s="1"/>
  <c r="O112" i="1"/>
  <c r="Q112" i="1" s="1"/>
  <c r="O113" i="1"/>
  <c r="Q113" i="1" s="1"/>
  <c r="O114" i="1"/>
  <c r="Q114" i="1" s="1"/>
  <c r="O116" i="1"/>
  <c r="Q116" i="1" s="1"/>
  <c r="O124" i="1"/>
  <c r="Q124" i="1" s="1"/>
  <c r="O125" i="1"/>
  <c r="O126" i="1"/>
  <c r="Q126" i="1" s="1"/>
  <c r="O127" i="1"/>
  <c r="O128" i="1"/>
  <c r="Q128" i="1" s="1"/>
  <c r="O129" i="1"/>
  <c r="Q129" i="1" s="1"/>
  <c r="O135" i="1"/>
  <c r="Q135" i="1" s="1"/>
  <c r="O136" i="1"/>
  <c r="O144" i="1"/>
  <c r="O145" i="1"/>
  <c r="O146" i="1"/>
  <c r="O147" i="1"/>
  <c r="O148" i="1"/>
  <c r="O150" i="1"/>
  <c r="Q150" i="1" s="1"/>
  <c r="O157" i="1"/>
  <c r="O158" i="1"/>
  <c r="O159" i="1"/>
  <c r="O160" i="1"/>
  <c r="O161" i="1"/>
  <c r="O164" i="1"/>
  <c r="O165" i="1"/>
  <c r="O166" i="1"/>
  <c r="O167" i="1"/>
  <c r="O169" i="1"/>
  <c r="Q169" i="1" s="1"/>
  <c r="O170" i="1"/>
  <c r="O171" i="1"/>
  <c r="O172" i="1"/>
  <c r="O173" i="1"/>
  <c r="O174" i="1"/>
  <c r="O175" i="1"/>
  <c r="O178" i="1"/>
  <c r="O179" i="1"/>
  <c r="O180" i="1"/>
  <c r="O181" i="1"/>
  <c r="O182" i="1"/>
  <c r="O183" i="1"/>
  <c r="O184" i="1"/>
  <c r="O185" i="1"/>
  <c r="O190" i="1"/>
  <c r="O191" i="1"/>
  <c r="O192" i="1"/>
  <c r="O193" i="1"/>
  <c r="O194" i="1"/>
  <c r="O8" i="1"/>
  <c r="O9" i="1"/>
  <c r="Q136" i="1" l="1"/>
  <c r="Q37" i="1" l="1"/>
  <c r="Q36" i="1"/>
  <c r="Q34" i="1"/>
  <c r="Q32" i="1"/>
  <c r="Q9" i="1" l="1"/>
  <c r="Q10" i="1"/>
  <c r="Q191" i="1"/>
  <c r="Q48" i="1" l="1"/>
  <c r="Q49" i="1"/>
  <c r="Q42" i="1"/>
  <c r="Q64" i="1"/>
  <c r="Q63" i="1"/>
  <c r="Q62" i="1"/>
  <c r="Q164" i="1" l="1"/>
  <c r="Q68" i="1"/>
  <c r="Q65" i="1"/>
  <c r="Q66" i="1"/>
  <c r="Q69" i="1"/>
  <c r="Q70" i="1"/>
  <c r="Q71" i="1"/>
  <c r="Q73" i="1"/>
  <c r="Q84" i="1"/>
  <c r="Q77" i="1"/>
  <c r="Q78" i="1"/>
  <c r="Q88" i="1"/>
  <c r="Q165" i="1" l="1"/>
  <c r="Q53" i="1" l="1"/>
  <c r="Q183" i="1" l="1"/>
  <c r="Q184" i="1"/>
  <c r="Q54" i="1"/>
  <c r="Q146" i="1"/>
  <c r="Q147" i="1"/>
  <c r="Q148" i="1"/>
  <c r="Q192" i="1"/>
  <c r="Q193" i="1"/>
  <c r="Q194" i="1"/>
  <c r="Q185" i="1"/>
  <c r="Q55" i="1"/>
  <c r="Q79" i="1" l="1"/>
  <c r="Q80" i="1"/>
  <c r="Q145" i="1" l="1"/>
  <c r="Q144" i="1"/>
  <c r="Q23" i="1" l="1"/>
  <c r="Q170" i="1"/>
  <c r="Q181" i="1"/>
  <c r="Q180" i="1"/>
  <c r="Q179" i="1"/>
  <c r="Q61" i="1" l="1"/>
  <c r="Q60" i="1"/>
  <c r="Q59" i="1"/>
  <c r="Q58" i="1"/>
  <c r="Q57" i="1"/>
  <c r="Q56" i="1"/>
  <c r="Q33" i="1" l="1"/>
  <c r="Q31" i="1"/>
  <c r="Q44" i="1"/>
  <c r="Q45" i="1"/>
  <c r="Q46" i="1"/>
  <c r="Q47" i="1" l="1"/>
  <c r="Q178" i="1"/>
  <c r="Q190" i="1"/>
  <c r="Q50" i="1"/>
  <c r="Q51" i="1"/>
  <c r="Q182" i="1"/>
  <c r="Q52" i="1"/>
  <c r="Q43" i="1"/>
  <c r="Q39" i="1"/>
  <c r="Q81" i="1" l="1"/>
  <c r="Q125" i="1"/>
  <c r="Q127" i="1"/>
  <c r="Q99" i="1" l="1"/>
  <c r="Q100" i="1"/>
  <c r="Q90" i="1"/>
  <c r="Q89" i="1"/>
  <c r="Q160" i="1"/>
  <c r="Q161" i="1"/>
  <c r="Q158" i="1"/>
  <c r="Q159" i="1"/>
  <c r="Q157" i="1"/>
  <c r="Q86" i="1"/>
  <c r="Q85" i="1"/>
  <c r="Q97" i="1" l="1"/>
  <c r="Q96" i="1"/>
  <c r="Q28" i="1" l="1"/>
  <c r="Q27" i="1"/>
  <c r="Q29" i="1"/>
  <c r="Q171" i="1"/>
  <c r="Q172" i="1"/>
  <c r="Q174" i="1"/>
  <c r="Q175" i="1"/>
  <c r="Q173" i="1"/>
  <c r="Q166" i="1"/>
  <c r="Q167" i="1"/>
  <c r="Q20" i="1"/>
  <c r="Q19" i="1"/>
  <c r="Q24" i="1"/>
  <c r="G24" i="1"/>
  <c r="Q18" i="1"/>
  <c r="G177" i="1" l="1"/>
  <c r="G183" i="1"/>
  <c r="G48" i="1" l="1"/>
  <c r="G8" i="1"/>
  <c r="H8" i="1" l="1"/>
  <c r="L125" i="2"/>
  <c r="L101" i="2"/>
  <c r="F176" i="3"/>
  <c r="L175" i="3"/>
  <c r="F6" i="5"/>
  <c r="F5" i="5"/>
  <c r="K4" i="5"/>
  <c r="L38" i="3"/>
  <c r="L37" i="3"/>
  <c r="L35" i="3"/>
  <c r="L27" i="3"/>
  <c r="L25" i="3"/>
  <c r="L24" i="3"/>
  <c r="L23" i="3"/>
  <c r="L22" i="3"/>
  <c r="L21" i="3"/>
  <c r="L20" i="3"/>
  <c r="L13" i="3"/>
  <c r="L12" i="3"/>
  <c r="L9" i="3"/>
  <c r="L8" i="3"/>
  <c r="N136" i="2"/>
  <c r="N134" i="2"/>
  <c r="P134" i="2" s="1"/>
  <c r="N131" i="2"/>
  <c r="N130" i="2"/>
  <c r="N133" i="2"/>
  <c r="P133" i="2" s="1"/>
  <c r="N132" i="2"/>
  <c r="N129" i="2"/>
  <c r="N74" i="2" l="1"/>
  <c r="N75" i="2"/>
  <c r="N76" i="2"/>
  <c r="N77" i="2"/>
  <c r="N78" i="2"/>
  <c r="N72" i="2"/>
  <c r="T223" i="6" l="1"/>
  <c r="P223" i="6"/>
  <c r="Q223" i="6" s="1"/>
  <c r="L223" i="6"/>
  <c r="N223" i="6" s="1"/>
  <c r="F223" i="6"/>
  <c r="G223" i="6" s="1"/>
  <c r="T222" i="6"/>
  <c r="P222" i="6"/>
  <c r="Q222" i="6" s="1"/>
  <c r="L222" i="6"/>
  <c r="N222" i="6" s="1"/>
  <c r="G222" i="6"/>
  <c r="F222" i="6"/>
  <c r="T221" i="6"/>
  <c r="P221" i="6"/>
  <c r="Q221" i="6" s="1"/>
  <c r="N221" i="6"/>
  <c r="L221" i="6"/>
  <c r="F221" i="6"/>
  <c r="G221" i="6" s="1"/>
  <c r="T220" i="6"/>
  <c r="P220" i="6"/>
  <c r="Q220" i="6" s="1"/>
  <c r="L220" i="6"/>
  <c r="N220" i="6" s="1"/>
  <c r="F220" i="6"/>
  <c r="G220" i="6" s="1"/>
  <c r="T219" i="6"/>
  <c r="P219" i="6"/>
  <c r="Q219" i="6" s="1"/>
  <c r="L219" i="6"/>
  <c r="N219" i="6" s="1"/>
  <c r="F219" i="6"/>
  <c r="G219" i="6" s="1"/>
  <c r="T218" i="6"/>
  <c r="P218" i="6"/>
  <c r="Q218" i="6" s="1"/>
  <c r="L218" i="6"/>
  <c r="N218" i="6" s="1"/>
  <c r="F218" i="6"/>
  <c r="G218" i="6" s="1"/>
  <c r="T217" i="6"/>
  <c r="P217" i="6"/>
  <c r="Q217" i="6" s="1"/>
  <c r="L217" i="6"/>
  <c r="N217" i="6" s="1"/>
  <c r="F217" i="6"/>
  <c r="G217" i="6" s="1"/>
  <c r="T216" i="6"/>
  <c r="P216" i="6"/>
  <c r="Q216" i="6" s="1"/>
  <c r="L216" i="6"/>
  <c r="N216" i="6" s="1"/>
  <c r="F216" i="6"/>
  <c r="G216" i="6" s="1"/>
  <c r="T215" i="6"/>
  <c r="P215" i="6"/>
  <c r="Q215" i="6" s="1"/>
  <c r="L215" i="6"/>
  <c r="N215" i="6" s="1"/>
  <c r="F215" i="6"/>
  <c r="G215" i="6" s="1"/>
  <c r="T214" i="6"/>
  <c r="P214" i="6"/>
  <c r="Q214" i="6" s="1"/>
  <c r="L214" i="6"/>
  <c r="N214" i="6" s="1"/>
  <c r="F214" i="6"/>
  <c r="G214" i="6" s="1"/>
  <c r="T213" i="6"/>
  <c r="P213" i="6"/>
  <c r="Q213" i="6" s="1"/>
  <c r="L213" i="6"/>
  <c r="N213" i="6" s="1"/>
  <c r="F213" i="6"/>
  <c r="G213" i="6" s="1"/>
  <c r="T212" i="6"/>
  <c r="P212" i="6"/>
  <c r="Q212" i="6" s="1"/>
  <c r="L212" i="6"/>
  <c r="N212" i="6" s="1"/>
  <c r="F212" i="6"/>
  <c r="G212" i="6" s="1"/>
  <c r="T211" i="6"/>
  <c r="P211" i="6"/>
  <c r="Q211" i="6" s="1"/>
  <c r="L211" i="6"/>
  <c r="N211" i="6" s="1"/>
  <c r="F211" i="6"/>
  <c r="G211" i="6" s="1"/>
  <c r="T205" i="6"/>
  <c r="P205" i="6"/>
  <c r="Q205" i="6" s="1"/>
  <c r="L205" i="6"/>
  <c r="N205" i="6" s="1"/>
  <c r="F205" i="6"/>
  <c r="G205" i="6" s="1"/>
  <c r="T204" i="6"/>
  <c r="P204" i="6"/>
  <c r="Q204" i="6" s="1"/>
  <c r="L204" i="6"/>
  <c r="N204" i="6" s="1"/>
  <c r="F204" i="6"/>
  <c r="G204" i="6" s="1"/>
  <c r="T203" i="6"/>
  <c r="P203" i="6"/>
  <c r="Q203" i="6" s="1"/>
  <c r="L203" i="6"/>
  <c r="N203" i="6" s="1"/>
  <c r="F203" i="6"/>
  <c r="G203" i="6" s="1"/>
  <c r="T202" i="6"/>
  <c r="P202" i="6"/>
  <c r="Q202" i="6" s="1"/>
  <c r="L202" i="6"/>
  <c r="N202" i="6" s="1"/>
  <c r="F202" i="6"/>
  <c r="G202" i="6" s="1"/>
  <c r="T201" i="6"/>
  <c r="P201" i="6"/>
  <c r="Q201" i="6" s="1"/>
  <c r="L201" i="6"/>
  <c r="N201" i="6" s="1"/>
  <c r="F201" i="6"/>
  <c r="G201" i="6" s="1"/>
  <c r="T200" i="6"/>
  <c r="P200" i="6"/>
  <c r="Q200" i="6" s="1"/>
  <c r="L200" i="6"/>
  <c r="N200" i="6" s="1"/>
  <c r="F200" i="6"/>
  <c r="G200" i="6" s="1"/>
  <c r="T199" i="6"/>
  <c r="P199" i="6"/>
  <c r="Q199" i="6" s="1"/>
  <c r="L199" i="6"/>
  <c r="N199" i="6" s="1"/>
  <c r="F199" i="6"/>
  <c r="G199" i="6" s="1"/>
  <c r="T198" i="6"/>
  <c r="P198" i="6"/>
  <c r="Q198" i="6" s="1"/>
  <c r="L198" i="6"/>
  <c r="N198" i="6" s="1"/>
  <c r="F198" i="6"/>
  <c r="G198" i="6" s="1"/>
  <c r="T197" i="6"/>
  <c r="P197" i="6"/>
  <c r="Q197" i="6" s="1"/>
  <c r="L197" i="6"/>
  <c r="N197" i="6" s="1"/>
  <c r="F197" i="6"/>
  <c r="G197" i="6" s="1"/>
  <c r="T196" i="6"/>
  <c r="P196" i="6"/>
  <c r="Q196" i="6" s="1"/>
  <c r="L196" i="6"/>
  <c r="N196" i="6" s="1"/>
  <c r="F196" i="6"/>
  <c r="G196" i="6" s="1"/>
  <c r="T195" i="6"/>
  <c r="P195" i="6"/>
  <c r="Q195" i="6" s="1"/>
  <c r="L195" i="6"/>
  <c r="N195" i="6" s="1"/>
  <c r="F195" i="6"/>
  <c r="G195" i="6" s="1"/>
  <c r="T194" i="6"/>
  <c r="P194" i="6"/>
  <c r="Q194" i="6" s="1"/>
  <c r="L194" i="6"/>
  <c r="N194" i="6" s="1"/>
  <c r="F194" i="6"/>
  <c r="G194" i="6" s="1"/>
  <c r="T193" i="6"/>
  <c r="P193" i="6"/>
  <c r="Q193" i="6" s="1"/>
  <c r="L193" i="6"/>
  <c r="N193" i="6" s="1"/>
  <c r="F193" i="6"/>
  <c r="G193" i="6" s="1"/>
  <c r="T192" i="6"/>
  <c r="P192" i="6"/>
  <c r="Q192" i="6" s="1"/>
  <c r="L192" i="6"/>
  <c r="N192" i="6" s="1"/>
  <c r="F192" i="6"/>
  <c r="G192" i="6" s="1"/>
  <c r="T191" i="6"/>
  <c r="P191" i="6"/>
  <c r="Q191" i="6" s="1"/>
  <c r="L191" i="6"/>
  <c r="N191" i="6" s="1"/>
  <c r="F191" i="6"/>
  <c r="G191" i="6" s="1"/>
  <c r="T190" i="6"/>
  <c r="P190" i="6"/>
  <c r="Q190" i="6" s="1"/>
  <c r="L190" i="6"/>
  <c r="N190" i="6" s="1"/>
  <c r="F190" i="6"/>
  <c r="G190" i="6" s="1"/>
  <c r="T189" i="6"/>
  <c r="P189" i="6"/>
  <c r="Q189" i="6" s="1"/>
  <c r="L189" i="6"/>
  <c r="N189" i="6" s="1"/>
  <c r="F189" i="6"/>
  <c r="G189" i="6" s="1"/>
  <c r="T188" i="6"/>
  <c r="P188" i="6"/>
  <c r="Q188" i="6" s="1"/>
  <c r="L188" i="6"/>
  <c r="N188" i="6" s="1"/>
  <c r="F188" i="6"/>
  <c r="G188" i="6" s="1"/>
  <c r="T187" i="6"/>
  <c r="P187" i="6"/>
  <c r="Q187" i="6" s="1"/>
  <c r="L187" i="6"/>
  <c r="N187" i="6" s="1"/>
  <c r="F187" i="6"/>
  <c r="G187" i="6" s="1"/>
  <c r="T186" i="6"/>
  <c r="P186" i="6"/>
  <c r="Q186" i="6" s="1"/>
  <c r="L186" i="6"/>
  <c r="N186" i="6" s="1"/>
  <c r="F186" i="6"/>
  <c r="G186" i="6" s="1"/>
  <c r="T185" i="6"/>
  <c r="P185" i="6"/>
  <c r="Q185" i="6" s="1"/>
  <c r="L185" i="6"/>
  <c r="N185" i="6" s="1"/>
  <c r="F185" i="6"/>
  <c r="G185" i="6" s="1"/>
  <c r="T184" i="6"/>
  <c r="P184" i="6"/>
  <c r="Q184" i="6" s="1"/>
  <c r="L184" i="6"/>
  <c r="N184" i="6" s="1"/>
  <c r="F184" i="6"/>
  <c r="G184" i="6" s="1"/>
  <c r="T183" i="6"/>
  <c r="P183" i="6"/>
  <c r="Q183" i="6" s="1"/>
  <c r="L183" i="6"/>
  <c r="N183" i="6" s="1"/>
  <c r="F183" i="6"/>
  <c r="G183" i="6" s="1"/>
  <c r="T182" i="6"/>
  <c r="P182" i="6"/>
  <c r="Q182" i="6" s="1"/>
  <c r="L182" i="6"/>
  <c r="N182" i="6" s="1"/>
  <c r="F182" i="6"/>
  <c r="G182" i="6" s="1"/>
  <c r="T181" i="6"/>
  <c r="P181" i="6"/>
  <c r="Q181" i="6" s="1"/>
  <c r="L181" i="6"/>
  <c r="N181" i="6" s="1"/>
  <c r="F181" i="6"/>
  <c r="G181" i="6" s="1"/>
  <c r="T180" i="6"/>
  <c r="P180" i="6"/>
  <c r="Q180" i="6" s="1"/>
  <c r="L180" i="6"/>
  <c r="N180" i="6" s="1"/>
  <c r="F180" i="6"/>
  <c r="G180" i="6" s="1"/>
  <c r="T179" i="6"/>
  <c r="P179" i="6"/>
  <c r="Q179" i="6" s="1"/>
  <c r="L179" i="6"/>
  <c r="N179" i="6" s="1"/>
  <c r="F179" i="6"/>
  <c r="G179" i="6" s="1"/>
  <c r="T178" i="6"/>
  <c r="P178" i="6"/>
  <c r="Q178" i="6" s="1"/>
  <c r="L178" i="6"/>
  <c r="N178" i="6" s="1"/>
  <c r="F178" i="6"/>
  <c r="G178" i="6" s="1"/>
  <c r="T177" i="6"/>
  <c r="P177" i="6"/>
  <c r="Q177" i="6" s="1"/>
  <c r="L177" i="6"/>
  <c r="N177" i="6" s="1"/>
  <c r="F177" i="6"/>
  <c r="G177" i="6" s="1"/>
  <c r="T176" i="6"/>
  <c r="P176" i="6"/>
  <c r="Q176" i="6" s="1"/>
  <c r="L176" i="6"/>
  <c r="N176" i="6" s="1"/>
  <c r="F176" i="6"/>
  <c r="G176" i="6" s="1"/>
  <c r="T175" i="6"/>
  <c r="P175" i="6"/>
  <c r="Q175" i="6" s="1"/>
  <c r="L175" i="6"/>
  <c r="N175" i="6" s="1"/>
  <c r="F175" i="6"/>
  <c r="G175" i="6" s="1"/>
  <c r="T174" i="6"/>
  <c r="P174" i="6"/>
  <c r="Q174" i="6" s="1"/>
  <c r="L174" i="6"/>
  <c r="N174" i="6" s="1"/>
  <c r="F174" i="6"/>
  <c r="G174" i="6" s="1"/>
  <c r="T173" i="6"/>
  <c r="P173" i="6"/>
  <c r="Q173" i="6" s="1"/>
  <c r="L173" i="6"/>
  <c r="N173" i="6" s="1"/>
  <c r="F173" i="6"/>
  <c r="G173" i="6" s="1"/>
  <c r="T172" i="6"/>
  <c r="P172" i="6"/>
  <c r="Q172" i="6" s="1"/>
  <c r="L172" i="6"/>
  <c r="N172" i="6" s="1"/>
  <c r="F172" i="6"/>
  <c r="G172" i="6" s="1"/>
  <c r="T171" i="6"/>
  <c r="P171" i="6"/>
  <c r="Q171" i="6" s="1"/>
  <c r="L171" i="6"/>
  <c r="N171" i="6" s="1"/>
  <c r="F171" i="6"/>
  <c r="G171" i="6" s="1"/>
  <c r="T170" i="6"/>
  <c r="P170" i="6"/>
  <c r="Q170" i="6" s="1"/>
  <c r="L170" i="6"/>
  <c r="N170" i="6" s="1"/>
  <c r="F170" i="6"/>
  <c r="G170" i="6" s="1"/>
  <c r="T169" i="6"/>
  <c r="P169" i="6"/>
  <c r="Q169" i="6" s="1"/>
  <c r="L169" i="6"/>
  <c r="N169" i="6" s="1"/>
  <c r="F169" i="6"/>
  <c r="G169" i="6" s="1"/>
  <c r="T168" i="6"/>
  <c r="P168" i="6"/>
  <c r="Q168" i="6" s="1"/>
  <c r="L168" i="6"/>
  <c r="N168" i="6" s="1"/>
  <c r="F168" i="6"/>
  <c r="G168" i="6" s="1"/>
  <c r="T167" i="6"/>
  <c r="P167" i="6"/>
  <c r="Q167" i="6" s="1"/>
  <c r="L167" i="6"/>
  <c r="N167" i="6" s="1"/>
  <c r="F167" i="6"/>
  <c r="G167" i="6" s="1"/>
  <c r="T166" i="6"/>
  <c r="P166" i="6"/>
  <c r="Q166" i="6" s="1"/>
  <c r="L166" i="6"/>
  <c r="N166" i="6" s="1"/>
  <c r="F166" i="6"/>
  <c r="G166" i="6" s="1"/>
  <c r="T165" i="6"/>
  <c r="P165" i="6"/>
  <c r="Q165" i="6" s="1"/>
  <c r="L165" i="6"/>
  <c r="N165" i="6" s="1"/>
  <c r="F165" i="6"/>
  <c r="G165" i="6" s="1"/>
  <c r="T164" i="6"/>
  <c r="P164" i="6"/>
  <c r="Q164" i="6" s="1"/>
  <c r="L164" i="6"/>
  <c r="N164" i="6" s="1"/>
  <c r="F164" i="6"/>
  <c r="G164" i="6" s="1"/>
  <c r="T163" i="6"/>
  <c r="P163" i="6"/>
  <c r="Q163" i="6" s="1"/>
  <c r="L163" i="6"/>
  <c r="N163" i="6" s="1"/>
  <c r="F163" i="6"/>
  <c r="G163" i="6" s="1"/>
  <c r="T162" i="6"/>
  <c r="P162" i="6"/>
  <c r="Q162" i="6" s="1"/>
  <c r="L162" i="6"/>
  <c r="N162" i="6" s="1"/>
  <c r="F162" i="6"/>
  <c r="G162" i="6" s="1"/>
  <c r="T158" i="6"/>
  <c r="P158" i="6"/>
  <c r="Q158" i="6" s="1"/>
  <c r="L158" i="6"/>
  <c r="N158" i="6" s="1"/>
  <c r="F158" i="6"/>
  <c r="G158" i="6" s="1"/>
  <c r="T157" i="6"/>
  <c r="P157" i="6"/>
  <c r="Q157" i="6" s="1"/>
  <c r="L157" i="6"/>
  <c r="N157" i="6" s="1"/>
  <c r="F157" i="6"/>
  <c r="G157" i="6" s="1"/>
  <c r="T156" i="6"/>
  <c r="P156" i="6"/>
  <c r="Q156" i="6" s="1"/>
  <c r="L156" i="6"/>
  <c r="N156" i="6" s="1"/>
  <c r="F156" i="6"/>
  <c r="G156" i="6" s="1"/>
  <c r="T155" i="6"/>
  <c r="P155" i="6"/>
  <c r="Q155" i="6" s="1"/>
  <c r="L155" i="6"/>
  <c r="N155" i="6" s="1"/>
  <c r="F155" i="6"/>
  <c r="G155" i="6" s="1"/>
  <c r="T154" i="6"/>
  <c r="P154" i="6"/>
  <c r="Q154" i="6" s="1"/>
  <c r="L154" i="6"/>
  <c r="N154" i="6" s="1"/>
  <c r="F154" i="6"/>
  <c r="G154" i="6" s="1"/>
  <c r="T153" i="6"/>
  <c r="P153" i="6"/>
  <c r="Q153" i="6" s="1"/>
  <c r="L153" i="6"/>
  <c r="N153" i="6" s="1"/>
  <c r="F153" i="6"/>
  <c r="G153" i="6" s="1"/>
  <c r="T152" i="6"/>
  <c r="P152" i="6"/>
  <c r="Q152" i="6" s="1"/>
  <c r="L152" i="6"/>
  <c r="N152" i="6" s="1"/>
  <c r="F152" i="6"/>
  <c r="G152" i="6" s="1"/>
  <c r="T151" i="6"/>
  <c r="P151" i="6"/>
  <c r="Q151" i="6" s="1"/>
  <c r="L151" i="6"/>
  <c r="N151" i="6" s="1"/>
  <c r="F151" i="6"/>
  <c r="G151" i="6" s="1"/>
  <c r="T150" i="6"/>
  <c r="P150" i="6"/>
  <c r="Q150" i="6" s="1"/>
  <c r="L150" i="6"/>
  <c r="N150" i="6" s="1"/>
  <c r="F150" i="6"/>
  <c r="G150" i="6" s="1"/>
  <c r="T149" i="6"/>
  <c r="P149" i="6"/>
  <c r="Q149" i="6" s="1"/>
  <c r="L149" i="6"/>
  <c r="N149" i="6" s="1"/>
  <c r="F149" i="6"/>
  <c r="G149" i="6" s="1"/>
  <c r="T148" i="6"/>
  <c r="Q148" i="6"/>
  <c r="P148" i="6"/>
  <c r="L148" i="6"/>
  <c r="N148" i="6" s="1"/>
  <c r="F148" i="6"/>
  <c r="G148" i="6" s="1"/>
  <c r="T147" i="6"/>
  <c r="P147" i="6"/>
  <c r="Q147" i="6" s="1"/>
  <c r="L147" i="6"/>
  <c r="N147" i="6" s="1"/>
  <c r="F147" i="6"/>
  <c r="G147" i="6" s="1"/>
  <c r="T146" i="6"/>
  <c r="P146" i="6"/>
  <c r="Q146" i="6" s="1"/>
  <c r="L146" i="6"/>
  <c r="N146" i="6" s="1"/>
  <c r="F146" i="6"/>
  <c r="G146" i="6" s="1"/>
  <c r="T145" i="6"/>
  <c r="P145" i="6"/>
  <c r="Q145" i="6" s="1"/>
  <c r="L145" i="6"/>
  <c r="N145" i="6" s="1"/>
  <c r="F145" i="6"/>
  <c r="G145" i="6" s="1"/>
  <c r="T144" i="6"/>
  <c r="P144" i="6"/>
  <c r="Q144" i="6" s="1"/>
  <c r="L144" i="6"/>
  <c r="N144" i="6" s="1"/>
  <c r="F144" i="6"/>
  <c r="G144" i="6" s="1"/>
  <c r="T143" i="6"/>
  <c r="P143" i="6"/>
  <c r="Q143" i="6" s="1"/>
  <c r="L143" i="6"/>
  <c r="N143" i="6" s="1"/>
  <c r="F143" i="6"/>
  <c r="G143" i="6" s="1"/>
  <c r="T142" i="6"/>
  <c r="P142" i="6"/>
  <c r="Q142" i="6" s="1"/>
  <c r="L142" i="6"/>
  <c r="N142" i="6" s="1"/>
  <c r="F142" i="6"/>
  <c r="G142" i="6" s="1"/>
  <c r="T141" i="6"/>
  <c r="P141" i="6"/>
  <c r="Q141" i="6" s="1"/>
  <c r="L141" i="6"/>
  <c r="N141" i="6" s="1"/>
  <c r="F141" i="6"/>
  <c r="G141" i="6" s="1"/>
  <c r="T140" i="6"/>
  <c r="P140" i="6"/>
  <c r="Q140" i="6" s="1"/>
  <c r="L140" i="6"/>
  <c r="N140" i="6" s="1"/>
  <c r="F140" i="6"/>
  <c r="G140" i="6" s="1"/>
  <c r="T139" i="6"/>
  <c r="P139" i="6"/>
  <c r="Q139" i="6" s="1"/>
  <c r="L139" i="6"/>
  <c r="N139" i="6" s="1"/>
  <c r="F139" i="6"/>
  <c r="G139" i="6" s="1"/>
  <c r="T138" i="6"/>
  <c r="P138" i="6"/>
  <c r="Q138" i="6" s="1"/>
  <c r="L138" i="6"/>
  <c r="N138" i="6" s="1"/>
  <c r="F138" i="6"/>
  <c r="G138" i="6" s="1"/>
  <c r="T137" i="6"/>
  <c r="P137" i="6"/>
  <c r="Q137" i="6" s="1"/>
  <c r="L137" i="6"/>
  <c r="N137" i="6" s="1"/>
  <c r="F137" i="6"/>
  <c r="G137" i="6" s="1"/>
  <c r="T136" i="6"/>
  <c r="P136" i="6"/>
  <c r="Q136" i="6" s="1"/>
  <c r="L136" i="6"/>
  <c r="N136" i="6" s="1"/>
  <c r="F136" i="6"/>
  <c r="G136" i="6" s="1"/>
  <c r="T135" i="6"/>
  <c r="P135" i="6"/>
  <c r="Q135" i="6" s="1"/>
  <c r="L135" i="6"/>
  <c r="N135" i="6" s="1"/>
  <c r="F135" i="6"/>
  <c r="G135" i="6" s="1"/>
  <c r="T134" i="6"/>
  <c r="P134" i="6"/>
  <c r="Q134" i="6" s="1"/>
  <c r="L134" i="6"/>
  <c r="N134" i="6" s="1"/>
  <c r="F134" i="6"/>
  <c r="G134" i="6" s="1"/>
  <c r="T133" i="6"/>
  <c r="P133" i="6"/>
  <c r="Q133" i="6" s="1"/>
  <c r="L133" i="6"/>
  <c r="N133" i="6" s="1"/>
  <c r="F133" i="6"/>
  <c r="G133" i="6" s="1"/>
  <c r="T132" i="6"/>
  <c r="P132" i="6"/>
  <c r="Q132" i="6" s="1"/>
  <c r="L132" i="6"/>
  <c r="N132" i="6" s="1"/>
  <c r="F132" i="6"/>
  <c r="G132" i="6" s="1"/>
  <c r="T131" i="6"/>
  <c r="P131" i="6"/>
  <c r="Q131" i="6" s="1"/>
  <c r="L131" i="6"/>
  <c r="N131" i="6" s="1"/>
  <c r="F131" i="6"/>
  <c r="G131" i="6" s="1"/>
  <c r="T130" i="6"/>
  <c r="P130" i="6"/>
  <c r="Q130" i="6" s="1"/>
  <c r="L130" i="6"/>
  <c r="N130" i="6" s="1"/>
  <c r="F130" i="6"/>
  <c r="G130" i="6" s="1"/>
  <c r="T129" i="6"/>
  <c r="P129" i="6"/>
  <c r="Q129" i="6" s="1"/>
  <c r="L129" i="6"/>
  <c r="N129" i="6" s="1"/>
  <c r="F129" i="6"/>
  <c r="G129" i="6" s="1"/>
  <c r="T128" i="6"/>
  <c r="P128" i="6"/>
  <c r="Q128" i="6" s="1"/>
  <c r="L128" i="6"/>
  <c r="N128" i="6" s="1"/>
  <c r="F128" i="6"/>
  <c r="G128" i="6" s="1"/>
  <c r="T124" i="6"/>
  <c r="P124" i="6"/>
  <c r="Q124" i="6" s="1"/>
  <c r="L124" i="6"/>
  <c r="N124" i="6" s="1"/>
  <c r="F124" i="6"/>
  <c r="G124" i="6" s="1"/>
  <c r="T123" i="6"/>
  <c r="P123" i="6"/>
  <c r="Q123" i="6" s="1"/>
  <c r="L123" i="6"/>
  <c r="N123" i="6" s="1"/>
  <c r="F123" i="6"/>
  <c r="G123" i="6" s="1"/>
  <c r="T122" i="6"/>
  <c r="P122" i="6"/>
  <c r="Q122" i="6" s="1"/>
  <c r="L122" i="6"/>
  <c r="N122" i="6" s="1"/>
  <c r="F122" i="6"/>
  <c r="G122" i="6" s="1"/>
  <c r="T121" i="6"/>
  <c r="P121" i="6"/>
  <c r="Q121" i="6" s="1"/>
  <c r="L121" i="6"/>
  <c r="N121" i="6" s="1"/>
  <c r="F121" i="6"/>
  <c r="G121" i="6" s="1"/>
  <c r="T120" i="6"/>
  <c r="P120" i="6"/>
  <c r="Q120" i="6" s="1"/>
  <c r="L120" i="6"/>
  <c r="N120" i="6" s="1"/>
  <c r="F120" i="6"/>
  <c r="G120" i="6" s="1"/>
  <c r="T119" i="6"/>
  <c r="P119" i="6"/>
  <c r="Q119" i="6" s="1"/>
  <c r="L119" i="6"/>
  <c r="N119" i="6" s="1"/>
  <c r="F119" i="6"/>
  <c r="G119" i="6" s="1"/>
  <c r="T118" i="6"/>
  <c r="P118" i="6"/>
  <c r="Q118" i="6" s="1"/>
  <c r="L118" i="6"/>
  <c r="N118" i="6" s="1"/>
  <c r="F118" i="6"/>
  <c r="G118" i="6" s="1"/>
  <c r="T117" i="6"/>
  <c r="P117" i="6"/>
  <c r="Q117" i="6" s="1"/>
  <c r="L117" i="6"/>
  <c r="N117" i="6" s="1"/>
  <c r="F117" i="6"/>
  <c r="G117" i="6" s="1"/>
  <c r="T116" i="6"/>
  <c r="P116" i="6"/>
  <c r="Q116" i="6" s="1"/>
  <c r="L116" i="6"/>
  <c r="N116" i="6" s="1"/>
  <c r="F116" i="6"/>
  <c r="G116" i="6" s="1"/>
  <c r="T115" i="6"/>
  <c r="P115" i="6"/>
  <c r="Q115" i="6" s="1"/>
  <c r="L115" i="6"/>
  <c r="N115" i="6" s="1"/>
  <c r="F115" i="6"/>
  <c r="G115" i="6" s="1"/>
  <c r="T114" i="6"/>
  <c r="P114" i="6"/>
  <c r="Q114" i="6" s="1"/>
  <c r="L114" i="6"/>
  <c r="N114" i="6" s="1"/>
  <c r="F114" i="6"/>
  <c r="G114" i="6" s="1"/>
  <c r="T113" i="6"/>
  <c r="P113" i="6"/>
  <c r="Q113" i="6" s="1"/>
  <c r="L113" i="6"/>
  <c r="N113" i="6" s="1"/>
  <c r="F113" i="6"/>
  <c r="G113" i="6" s="1"/>
  <c r="T112" i="6"/>
  <c r="P112" i="6"/>
  <c r="Q112" i="6" s="1"/>
  <c r="L112" i="6"/>
  <c r="N112" i="6" s="1"/>
  <c r="F112" i="6"/>
  <c r="G112" i="6" s="1"/>
  <c r="T111" i="6"/>
  <c r="P111" i="6"/>
  <c r="Q111" i="6" s="1"/>
  <c r="L111" i="6"/>
  <c r="N111" i="6" s="1"/>
  <c r="F111" i="6"/>
  <c r="G111" i="6" s="1"/>
  <c r="T110" i="6"/>
  <c r="P110" i="6"/>
  <c r="Q110" i="6" s="1"/>
  <c r="L110" i="6"/>
  <c r="N110" i="6" s="1"/>
  <c r="F110" i="6"/>
  <c r="G110" i="6" s="1"/>
  <c r="T109" i="6"/>
  <c r="P109" i="6"/>
  <c r="Q109" i="6" s="1"/>
  <c r="L109" i="6"/>
  <c r="N109" i="6" s="1"/>
  <c r="F109" i="6"/>
  <c r="G109" i="6" s="1"/>
  <c r="T108" i="6"/>
  <c r="P108" i="6"/>
  <c r="Q108" i="6" s="1"/>
  <c r="L108" i="6"/>
  <c r="N108" i="6" s="1"/>
  <c r="F108" i="6"/>
  <c r="G108" i="6" s="1"/>
  <c r="T107" i="6"/>
  <c r="P107" i="6"/>
  <c r="Q107" i="6" s="1"/>
  <c r="L107" i="6"/>
  <c r="N107" i="6" s="1"/>
  <c r="F107" i="6"/>
  <c r="G107" i="6" s="1"/>
  <c r="T106" i="6"/>
  <c r="P106" i="6"/>
  <c r="Q106" i="6" s="1"/>
  <c r="L106" i="6"/>
  <c r="N106" i="6" s="1"/>
  <c r="F106" i="6"/>
  <c r="G106" i="6" s="1"/>
  <c r="T105" i="6"/>
  <c r="P105" i="6"/>
  <c r="Q105" i="6" s="1"/>
  <c r="L105" i="6"/>
  <c r="N105" i="6" s="1"/>
  <c r="F105" i="6"/>
  <c r="G105" i="6" s="1"/>
  <c r="T100" i="6"/>
  <c r="P100" i="6"/>
  <c r="Q100" i="6" s="1"/>
  <c r="L100" i="6"/>
  <c r="N100" i="6" s="1"/>
  <c r="F100" i="6"/>
  <c r="G100" i="6" s="1"/>
  <c r="T99" i="6"/>
  <c r="P99" i="6"/>
  <c r="Q99" i="6" s="1"/>
  <c r="L99" i="6"/>
  <c r="N99" i="6" s="1"/>
  <c r="F99" i="6"/>
  <c r="G99" i="6" s="1"/>
  <c r="T98" i="6"/>
  <c r="P98" i="6"/>
  <c r="Q98" i="6" s="1"/>
  <c r="L98" i="6"/>
  <c r="N98" i="6" s="1"/>
  <c r="F98" i="6"/>
  <c r="G98" i="6" s="1"/>
  <c r="T97" i="6"/>
  <c r="P97" i="6"/>
  <c r="Q97" i="6" s="1"/>
  <c r="L97" i="6"/>
  <c r="N97" i="6" s="1"/>
  <c r="F97" i="6"/>
  <c r="G97" i="6" s="1"/>
  <c r="T96" i="6"/>
  <c r="P96" i="6"/>
  <c r="Q96" i="6" s="1"/>
  <c r="L96" i="6"/>
  <c r="N96" i="6" s="1"/>
  <c r="F96" i="6"/>
  <c r="G96" i="6" s="1"/>
  <c r="T95" i="6"/>
  <c r="P95" i="6"/>
  <c r="Q95" i="6" s="1"/>
  <c r="L95" i="6"/>
  <c r="N95" i="6" s="1"/>
  <c r="F95" i="6"/>
  <c r="G95" i="6" s="1"/>
  <c r="T94" i="6"/>
  <c r="P94" i="6"/>
  <c r="Q94" i="6" s="1"/>
  <c r="L94" i="6"/>
  <c r="N94" i="6" s="1"/>
  <c r="F94" i="6"/>
  <c r="G94" i="6" s="1"/>
  <c r="T93" i="6"/>
  <c r="P93" i="6"/>
  <c r="Q93" i="6" s="1"/>
  <c r="L93" i="6"/>
  <c r="N93" i="6" s="1"/>
  <c r="F93" i="6"/>
  <c r="G93" i="6" s="1"/>
  <c r="T92" i="6"/>
  <c r="P92" i="6"/>
  <c r="Q92" i="6" s="1"/>
  <c r="L92" i="6"/>
  <c r="N92" i="6" s="1"/>
  <c r="F92" i="6"/>
  <c r="G92" i="6" s="1"/>
  <c r="T91" i="6"/>
  <c r="P91" i="6"/>
  <c r="Q91" i="6" s="1"/>
  <c r="L91" i="6"/>
  <c r="N91" i="6" s="1"/>
  <c r="F91" i="6"/>
  <c r="G91" i="6" s="1"/>
  <c r="T90" i="6"/>
  <c r="P90" i="6"/>
  <c r="Q90" i="6" s="1"/>
  <c r="L90" i="6"/>
  <c r="N90" i="6" s="1"/>
  <c r="F90" i="6"/>
  <c r="G90" i="6" s="1"/>
  <c r="T89" i="6"/>
  <c r="P89" i="6"/>
  <c r="Q89" i="6" s="1"/>
  <c r="L89" i="6"/>
  <c r="N89" i="6" s="1"/>
  <c r="F89" i="6"/>
  <c r="G89" i="6" s="1"/>
  <c r="T88" i="6"/>
  <c r="P88" i="6"/>
  <c r="Q88" i="6" s="1"/>
  <c r="L88" i="6"/>
  <c r="N88" i="6" s="1"/>
  <c r="F88" i="6"/>
  <c r="G88" i="6" s="1"/>
  <c r="T87" i="6"/>
  <c r="P87" i="6"/>
  <c r="Q87" i="6" s="1"/>
  <c r="L87" i="6"/>
  <c r="N87" i="6" s="1"/>
  <c r="F87" i="6"/>
  <c r="G87" i="6" s="1"/>
  <c r="T86" i="6"/>
  <c r="P86" i="6"/>
  <c r="Q86" i="6" s="1"/>
  <c r="L86" i="6"/>
  <c r="N86" i="6" s="1"/>
  <c r="F86" i="6"/>
  <c r="G86" i="6" s="1"/>
  <c r="T85" i="6"/>
  <c r="P85" i="6"/>
  <c r="Q85" i="6" s="1"/>
  <c r="L85" i="6"/>
  <c r="N85" i="6" s="1"/>
  <c r="F85" i="6"/>
  <c r="G85" i="6" s="1"/>
  <c r="T84" i="6"/>
  <c r="P84" i="6"/>
  <c r="Q84" i="6" s="1"/>
  <c r="L84" i="6"/>
  <c r="N84" i="6" s="1"/>
  <c r="F84" i="6"/>
  <c r="G84" i="6" s="1"/>
  <c r="T83" i="6"/>
  <c r="P83" i="6"/>
  <c r="Q83" i="6" s="1"/>
  <c r="L83" i="6"/>
  <c r="N83" i="6" s="1"/>
  <c r="F83" i="6"/>
  <c r="G83" i="6" s="1"/>
  <c r="T82" i="6"/>
  <c r="P82" i="6"/>
  <c r="Q82" i="6" s="1"/>
  <c r="L82" i="6"/>
  <c r="N82" i="6" s="1"/>
  <c r="F82" i="6"/>
  <c r="G82" i="6" s="1"/>
  <c r="T81" i="6"/>
  <c r="P81" i="6"/>
  <c r="Q81" i="6" s="1"/>
  <c r="L81" i="6"/>
  <c r="N81" i="6" s="1"/>
  <c r="F81" i="6"/>
  <c r="G81" i="6" s="1"/>
  <c r="T80" i="6"/>
  <c r="P80" i="6"/>
  <c r="Q80" i="6" s="1"/>
  <c r="L80" i="6"/>
  <c r="N80" i="6" s="1"/>
  <c r="F80" i="6"/>
  <c r="G80" i="6" s="1"/>
  <c r="T79" i="6"/>
  <c r="P79" i="6"/>
  <c r="Q79" i="6" s="1"/>
  <c r="L79" i="6"/>
  <c r="N79" i="6" s="1"/>
  <c r="F79" i="6"/>
  <c r="G79" i="6" s="1"/>
  <c r="P78" i="6"/>
  <c r="Q78" i="6" s="1"/>
  <c r="L78" i="6"/>
  <c r="N78" i="6" s="1"/>
  <c r="F78" i="6"/>
  <c r="G78" i="6" s="1"/>
  <c r="T77" i="6"/>
  <c r="P77" i="6"/>
  <c r="Q77" i="6" s="1"/>
  <c r="L77" i="6"/>
  <c r="N77" i="6" s="1"/>
  <c r="F77" i="6"/>
  <c r="G77" i="6" s="1"/>
  <c r="T76" i="6"/>
  <c r="P76" i="6"/>
  <c r="Q76" i="6" s="1"/>
  <c r="L76" i="6"/>
  <c r="N76" i="6" s="1"/>
  <c r="F76" i="6"/>
  <c r="G76" i="6" s="1"/>
  <c r="T75" i="6"/>
  <c r="P75" i="6"/>
  <c r="Q75" i="6" s="1"/>
  <c r="L75" i="6"/>
  <c r="N75" i="6" s="1"/>
  <c r="F75" i="6"/>
  <c r="G75" i="6" s="1"/>
  <c r="T74" i="6"/>
  <c r="P74" i="6"/>
  <c r="Q74" i="6" s="1"/>
  <c r="L74" i="6"/>
  <c r="N74" i="6" s="1"/>
  <c r="F74" i="6"/>
  <c r="G74" i="6" s="1"/>
  <c r="T73" i="6"/>
  <c r="P73" i="6"/>
  <c r="Q73" i="6" s="1"/>
  <c r="L73" i="6"/>
  <c r="N73" i="6" s="1"/>
  <c r="F73" i="6"/>
  <c r="G73" i="6" s="1"/>
  <c r="T72" i="6"/>
  <c r="P72" i="6"/>
  <c r="Q72" i="6" s="1"/>
  <c r="L72" i="6"/>
  <c r="N72" i="6" s="1"/>
  <c r="F72" i="6"/>
  <c r="G72" i="6" s="1"/>
  <c r="R72" i="6" s="1"/>
  <c r="T71" i="6"/>
  <c r="P71" i="6"/>
  <c r="Q71" i="6" s="1"/>
  <c r="L71" i="6"/>
  <c r="N71" i="6" s="1"/>
  <c r="F71" i="6"/>
  <c r="G71" i="6" s="1"/>
  <c r="T70" i="6"/>
  <c r="P70" i="6"/>
  <c r="Q70" i="6" s="1"/>
  <c r="L70" i="6"/>
  <c r="N70" i="6" s="1"/>
  <c r="F70" i="6"/>
  <c r="G70" i="6" s="1"/>
  <c r="T69" i="6"/>
  <c r="P69" i="6"/>
  <c r="Q69" i="6" s="1"/>
  <c r="L69" i="6"/>
  <c r="N69" i="6" s="1"/>
  <c r="F69" i="6"/>
  <c r="G69" i="6" s="1"/>
  <c r="T68" i="6"/>
  <c r="P68" i="6"/>
  <c r="Q68" i="6" s="1"/>
  <c r="L68" i="6"/>
  <c r="N68" i="6" s="1"/>
  <c r="F68" i="6"/>
  <c r="G68" i="6" s="1"/>
  <c r="R68" i="6" s="1"/>
  <c r="T67" i="6"/>
  <c r="P67" i="6"/>
  <c r="Q67" i="6" s="1"/>
  <c r="L67" i="6"/>
  <c r="N67" i="6" s="1"/>
  <c r="F67" i="6"/>
  <c r="G67" i="6" s="1"/>
  <c r="T66" i="6"/>
  <c r="P66" i="6"/>
  <c r="Q66" i="6" s="1"/>
  <c r="L66" i="6"/>
  <c r="N66" i="6" s="1"/>
  <c r="F66" i="6"/>
  <c r="G66" i="6" s="1"/>
  <c r="T65" i="6"/>
  <c r="P65" i="6"/>
  <c r="Q65" i="6" s="1"/>
  <c r="L65" i="6"/>
  <c r="N65" i="6" s="1"/>
  <c r="F65" i="6"/>
  <c r="G65" i="6" s="1"/>
  <c r="T61" i="6"/>
  <c r="P61" i="6"/>
  <c r="Q61" i="6" s="1"/>
  <c r="L61" i="6"/>
  <c r="N61" i="6" s="1"/>
  <c r="F61" i="6"/>
  <c r="G61" i="6" s="1"/>
  <c r="R61" i="6" s="1"/>
  <c r="T60" i="6"/>
  <c r="P60" i="6"/>
  <c r="Q60" i="6" s="1"/>
  <c r="L60" i="6"/>
  <c r="N60" i="6" s="1"/>
  <c r="F60" i="6"/>
  <c r="G60" i="6" s="1"/>
  <c r="T59" i="6"/>
  <c r="P59" i="6"/>
  <c r="Q59" i="6" s="1"/>
  <c r="L59" i="6"/>
  <c r="N59" i="6" s="1"/>
  <c r="F59" i="6"/>
  <c r="G59" i="6" s="1"/>
  <c r="T58" i="6"/>
  <c r="P58" i="6"/>
  <c r="Q58" i="6" s="1"/>
  <c r="L58" i="6"/>
  <c r="N58" i="6" s="1"/>
  <c r="F58" i="6"/>
  <c r="G58" i="6" s="1"/>
  <c r="T57" i="6"/>
  <c r="P57" i="6"/>
  <c r="Q57" i="6" s="1"/>
  <c r="L57" i="6"/>
  <c r="N57" i="6" s="1"/>
  <c r="F57" i="6"/>
  <c r="G57" i="6" s="1"/>
  <c r="R57" i="6" s="1"/>
  <c r="T56" i="6"/>
  <c r="P56" i="6"/>
  <c r="Q56" i="6" s="1"/>
  <c r="L56" i="6"/>
  <c r="N56" i="6" s="1"/>
  <c r="F56" i="6"/>
  <c r="G56" i="6" s="1"/>
  <c r="T55" i="6"/>
  <c r="P55" i="6"/>
  <c r="Q55" i="6" s="1"/>
  <c r="L55" i="6"/>
  <c r="N55" i="6" s="1"/>
  <c r="F55" i="6"/>
  <c r="G55" i="6" s="1"/>
  <c r="T54" i="6"/>
  <c r="P54" i="6"/>
  <c r="Q54" i="6" s="1"/>
  <c r="L54" i="6"/>
  <c r="N54" i="6" s="1"/>
  <c r="F54" i="6"/>
  <c r="G54" i="6" s="1"/>
  <c r="T53" i="6"/>
  <c r="P53" i="6"/>
  <c r="Q53" i="6" s="1"/>
  <c r="L53" i="6"/>
  <c r="N53" i="6" s="1"/>
  <c r="F53" i="6"/>
  <c r="G53" i="6" s="1"/>
  <c r="R53" i="6" s="1"/>
  <c r="T52" i="6"/>
  <c r="P52" i="6"/>
  <c r="Q52" i="6" s="1"/>
  <c r="L52" i="6"/>
  <c r="N52" i="6" s="1"/>
  <c r="F52" i="6"/>
  <c r="G52" i="6" s="1"/>
  <c r="T51" i="6"/>
  <c r="P51" i="6"/>
  <c r="Q51" i="6" s="1"/>
  <c r="L51" i="6"/>
  <c r="N51" i="6" s="1"/>
  <c r="F51" i="6"/>
  <c r="G51" i="6" s="1"/>
  <c r="T50" i="6"/>
  <c r="P50" i="6"/>
  <c r="Q50" i="6" s="1"/>
  <c r="L50" i="6"/>
  <c r="N50" i="6" s="1"/>
  <c r="F50" i="6"/>
  <c r="G50" i="6" s="1"/>
  <c r="T49" i="6"/>
  <c r="P49" i="6"/>
  <c r="Q49" i="6" s="1"/>
  <c r="L49" i="6"/>
  <c r="N49" i="6" s="1"/>
  <c r="F49" i="6"/>
  <c r="G49" i="6" s="1"/>
  <c r="R49" i="6" s="1"/>
  <c r="T48" i="6"/>
  <c r="P48" i="6"/>
  <c r="Q48" i="6" s="1"/>
  <c r="L48" i="6"/>
  <c r="N48" i="6" s="1"/>
  <c r="F48" i="6"/>
  <c r="G48" i="6" s="1"/>
  <c r="T47" i="6"/>
  <c r="P47" i="6"/>
  <c r="Q47" i="6" s="1"/>
  <c r="L47" i="6"/>
  <c r="N47" i="6" s="1"/>
  <c r="F47" i="6"/>
  <c r="G47" i="6" s="1"/>
  <c r="T46" i="6"/>
  <c r="P46" i="6"/>
  <c r="Q46" i="6" s="1"/>
  <c r="L46" i="6"/>
  <c r="N46" i="6" s="1"/>
  <c r="F46" i="6"/>
  <c r="G46" i="6" s="1"/>
  <c r="T45" i="6"/>
  <c r="P45" i="6"/>
  <c r="Q45" i="6" s="1"/>
  <c r="L45" i="6"/>
  <c r="N45" i="6" s="1"/>
  <c r="F45" i="6"/>
  <c r="G45" i="6" s="1"/>
  <c r="P44" i="6"/>
  <c r="Q44" i="6" s="1"/>
  <c r="L44" i="6"/>
  <c r="N44" i="6" s="1"/>
  <c r="F44" i="6"/>
  <c r="G44" i="6" s="1"/>
  <c r="T43" i="6"/>
  <c r="P43" i="6"/>
  <c r="Q43" i="6" s="1"/>
  <c r="L43" i="6"/>
  <c r="N43" i="6" s="1"/>
  <c r="F43" i="6"/>
  <c r="G43" i="6" s="1"/>
  <c r="T42" i="6"/>
  <c r="P42" i="6"/>
  <c r="Q42" i="6" s="1"/>
  <c r="L42" i="6"/>
  <c r="N42" i="6" s="1"/>
  <c r="F42" i="6"/>
  <c r="G42" i="6" s="1"/>
  <c r="T41" i="6"/>
  <c r="P41" i="6"/>
  <c r="Q41" i="6" s="1"/>
  <c r="L41" i="6"/>
  <c r="N41" i="6" s="1"/>
  <c r="F41" i="6"/>
  <c r="G41" i="6" s="1"/>
  <c r="T40" i="6"/>
  <c r="P40" i="6"/>
  <c r="Q40" i="6" s="1"/>
  <c r="L40" i="6"/>
  <c r="N40" i="6" s="1"/>
  <c r="F40" i="6"/>
  <c r="G40" i="6" s="1"/>
  <c r="T39" i="6"/>
  <c r="P39" i="6"/>
  <c r="Q39" i="6" s="1"/>
  <c r="L39" i="6"/>
  <c r="N39" i="6" s="1"/>
  <c r="F39" i="6"/>
  <c r="G39" i="6" s="1"/>
  <c r="T38" i="6"/>
  <c r="P38" i="6"/>
  <c r="Q38" i="6" s="1"/>
  <c r="L38" i="6"/>
  <c r="N38" i="6" s="1"/>
  <c r="F38" i="6"/>
  <c r="G38" i="6" s="1"/>
  <c r="T37" i="6"/>
  <c r="P37" i="6"/>
  <c r="Q37" i="6" s="1"/>
  <c r="L37" i="6"/>
  <c r="N37" i="6" s="1"/>
  <c r="F37" i="6"/>
  <c r="G37" i="6" s="1"/>
  <c r="T36" i="6"/>
  <c r="P36" i="6"/>
  <c r="Q36" i="6" s="1"/>
  <c r="L36" i="6"/>
  <c r="N36" i="6" s="1"/>
  <c r="F36" i="6"/>
  <c r="G36" i="6" s="1"/>
  <c r="T35" i="6"/>
  <c r="P35" i="6"/>
  <c r="Q35" i="6" s="1"/>
  <c r="L35" i="6"/>
  <c r="N35" i="6" s="1"/>
  <c r="F35" i="6"/>
  <c r="G35" i="6" s="1"/>
  <c r="T34" i="6"/>
  <c r="P34" i="6"/>
  <c r="Q34" i="6" s="1"/>
  <c r="L34" i="6"/>
  <c r="N34" i="6" s="1"/>
  <c r="F34" i="6"/>
  <c r="G34" i="6" s="1"/>
  <c r="T33" i="6"/>
  <c r="P33" i="6"/>
  <c r="Q33" i="6" s="1"/>
  <c r="L33" i="6"/>
  <c r="N33" i="6" s="1"/>
  <c r="F33" i="6"/>
  <c r="G33" i="6" s="1"/>
  <c r="T32" i="6"/>
  <c r="P32" i="6"/>
  <c r="Q32" i="6" s="1"/>
  <c r="L32" i="6"/>
  <c r="N32" i="6" s="1"/>
  <c r="F32" i="6"/>
  <c r="G32" i="6" s="1"/>
  <c r="T31" i="6"/>
  <c r="P31" i="6"/>
  <c r="Q31" i="6" s="1"/>
  <c r="L31" i="6"/>
  <c r="N31" i="6" s="1"/>
  <c r="F31" i="6"/>
  <c r="G31" i="6" s="1"/>
  <c r="T30" i="6"/>
  <c r="P30" i="6"/>
  <c r="Q30" i="6" s="1"/>
  <c r="L30" i="6"/>
  <c r="N30" i="6" s="1"/>
  <c r="F30" i="6"/>
  <c r="G30" i="6" s="1"/>
  <c r="T29" i="6"/>
  <c r="P29" i="6"/>
  <c r="Q29" i="6" s="1"/>
  <c r="L29" i="6"/>
  <c r="N29" i="6" s="1"/>
  <c r="F29" i="6"/>
  <c r="G29" i="6" s="1"/>
  <c r="T28" i="6"/>
  <c r="P28" i="6"/>
  <c r="Q28" i="6" s="1"/>
  <c r="L28" i="6"/>
  <c r="N28" i="6" s="1"/>
  <c r="F28" i="6"/>
  <c r="G28" i="6" s="1"/>
  <c r="T27" i="6"/>
  <c r="P27" i="6"/>
  <c r="Q27" i="6" s="1"/>
  <c r="L27" i="6"/>
  <c r="N27" i="6" s="1"/>
  <c r="F27" i="6"/>
  <c r="G27" i="6" s="1"/>
  <c r="T26" i="6"/>
  <c r="P26" i="6"/>
  <c r="Q26" i="6" s="1"/>
  <c r="L26" i="6"/>
  <c r="N26" i="6" s="1"/>
  <c r="F26" i="6"/>
  <c r="G26" i="6" s="1"/>
  <c r="T25" i="6"/>
  <c r="P25" i="6"/>
  <c r="Q25" i="6" s="1"/>
  <c r="L25" i="6"/>
  <c r="N25" i="6" s="1"/>
  <c r="F25" i="6"/>
  <c r="G25" i="6" s="1"/>
  <c r="T24" i="6"/>
  <c r="P24" i="6"/>
  <c r="Q24" i="6" s="1"/>
  <c r="L24" i="6"/>
  <c r="N24" i="6" s="1"/>
  <c r="F24" i="6"/>
  <c r="G24" i="6" s="1"/>
  <c r="T23" i="6"/>
  <c r="P23" i="6"/>
  <c r="Q23" i="6" s="1"/>
  <c r="L23" i="6"/>
  <c r="N23" i="6" s="1"/>
  <c r="F23" i="6"/>
  <c r="G23" i="6" s="1"/>
  <c r="T22" i="6"/>
  <c r="P22" i="6"/>
  <c r="Q22" i="6" s="1"/>
  <c r="L22" i="6"/>
  <c r="N22" i="6" s="1"/>
  <c r="F22" i="6"/>
  <c r="G22" i="6" s="1"/>
  <c r="T21" i="6"/>
  <c r="P21" i="6"/>
  <c r="Q21" i="6" s="1"/>
  <c r="L21" i="6"/>
  <c r="N21" i="6" s="1"/>
  <c r="F21" i="6"/>
  <c r="G21" i="6" s="1"/>
  <c r="T20" i="6"/>
  <c r="P20" i="6"/>
  <c r="Q20" i="6" s="1"/>
  <c r="L20" i="6"/>
  <c r="N20" i="6" s="1"/>
  <c r="F20" i="6"/>
  <c r="G20" i="6" s="1"/>
  <c r="T19" i="6"/>
  <c r="P19" i="6"/>
  <c r="Q19" i="6" s="1"/>
  <c r="L19" i="6"/>
  <c r="N19" i="6" s="1"/>
  <c r="F19" i="6"/>
  <c r="G19" i="6" s="1"/>
  <c r="T15" i="6"/>
  <c r="Q15" i="6"/>
  <c r="P15" i="6"/>
  <c r="L15" i="6"/>
  <c r="N15" i="6" s="1"/>
  <c r="F15" i="6"/>
  <c r="G15" i="6" s="1"/>
  <c r="T14" i="6"/>
  <c r="P14" i="6"/>
  <c r="Q14" i="6" s="1"/>
  <c r="L14" i="6"/>
  <c r="N14" i="6" s="1"/>
  <c r="F14" i="6"/>
  <c r="G14" i="6" s="1"/>
  <c r="T13" i="6"/>
  <c r="P13" i="6"/>
  <c r="Q13" i="6" s="1"/>
  <c r="L13" i="6"/>
  <c r="N13" i="6" s="1"/>
  <c r="F13" i="6"/>
  <c r="G13" i="6" s="1"/>
  <c r="T12" i="6"/>
  <c r="P12" i="6"/>
  <c r="Q12" i="6" s="1"/>
  <c r="L12" i="6"/>
  <c r="N12" i="6" s="1"/>
  <c r="F12" i="6"/>
  <c r="G12" i="6" s="1"/>
  <c r="T11" i="6"/>
  <c r="P11" i="6"/>
  <c r="Q11" i="6" s="1"/>
  <c r="L11" i="6"/>
  <c r="N11" i="6" s="1"/>
  <c r="F11" i="6"/>
  <c r="G11" i="6" s="1"/>
  <c r="T10" i="6"/>
  <c r="P10" i="6"/>
  <c r="Q10" i="6" s="1"/>
  <c r="L10" i="6"/>
  <c r="N10" i="6" s="1"/>
  <c r="F10" i="6"/>
  <c r="G10" i="6" s="1"/>
  <c r="T9" i="6"/>
  <c r="P9" i="6"/>
  <c r="Q9" i="6" s="1"/>
  <c r="L9" i="6"/>
  <c r="N9" i="6" s="1"/>
  <c r="F9" i="6"/>
  <c r="G9" i="6" s="1"/>
  <c r="T8" i="6"/>
  <c r="P8" i="6"/>
  <c r="Q8" i="6" s="1"/>
  <c r="L8" i="6"/>
  <c r="N8" i="6" s="1"/>
  <c r="F8" i="6"/>
  <c r="G8" i="6" s="1"/>
  <c r="T7" i="6"/>
  <c r="P7" i="6"/>
  <c r="Q7" i="6" s="1"/>
  <c r="L7" i="6"/>
  <c r="N7" i="6" s="1"/>
  <c r="F7" i="6"/>
  <c r="G7" i="6" s="1"/>
  <c r="T6" i="6"/>
  <c r="P6" i="6"/>
  <c r="Q6" i="6" s="1"/>
  <c r="L6" i="6"/>
  <c r="N6" i="6" s="1"/>
  <c r="F6" i="6"/>
  <c r="G6" i="6" s="1"/>
  <c r="T5" i="6"/>
  <c r="P5" i="6"/>
  <c r="Q5" i="6" s="1"/>
  <c r="L5" i="6"/>
  <c r="N5" i="6" s="1"/>
  <c r="F5" i="6"/>
  <c r="G5" i="6" s="1"/>
  <c r="T4" i="6"/>
  <c r="P4" i="6"/>
  <c r="Q4" i="6" s="1"/>
  <c r="L4" i="6"/>
  <c r="N4" i="6" s="1"/>
  <c r="F4" i="6"/>
  <c r="G4" i="6" s="1"/>
  <c r="T3" i="6"/>
  <c r="P3" i="6"/>
  <c r="Q3" i="6" s="1"/>
  <c r="L3" i="6"/>
  <c r="N3" i="6" s="1"/>
  <c r="F3" i="6"/>
  <c r="G3" i="6" s="1"/>
  <c r="R189" i="5"/>
  <c r="N189" i="5"/>
  <c r="O189" i="5" s="1"/>
  <c r="K189" i="5"/>
  <c r="L189" i="5" s="1"/>
  <c r="F189" i="5"/>
  <c r="G189" i="5" s="1"/>
  <c r="R188" i="5"/>
  <c r="N188" i="5"/>
  <c r="O188" i="5" s="1"/>
  <c r="K188" i="5"/>
  <c r="L188" i="5" s="1"/>
  <c r="F188" i="5"/>
  <c r="G188" i="5" s="1"/>
  <c r="R187" i="5"/>
  <c r="N187" i="5"/>
  <c r="O187" i="5" s="1"/>
  <c r="K187" i="5"/>
  <c r="L187" i="5" s="1"/>
  <c r="F187" i="5"/>
  <c r="G187" i="5" s="1"/>
  <c r="R186" i="5"/>
  <c r="N186" i="5"/>
  <c r="O186" i="5" s="1"/>
  <c r="K186" i="5"/>
  <c r="L186" i="5" s="1"/>
  <c r="F186" i="5"/>
  <c r="G186" i="5" s="1"/>
  <c r="R185" i="5"/>
  <c r="N185" i="5"/>
  <c r="O185" i="5" s="1"/>
  <c r="K185" i="5"/>
  <c r="L185" i="5" s="1"/>
  <c r="F185" i="5"/>
  <c r="G185" i="5" s="1"/>
  <c r="R184" i="5"/>
  <c r="N184" i="5"/>
  <c r="O184" i="5" s="1"/>
  <c r="K184" i="5"/>
  <c r="L184" i="5" s="1"/>
  <c r="F184" i="5"/>
  <c r="G184" i="5" s="1"/>
  <c r="R183" i="5"/>
  <c r="N183" i="5"/>
  <c r="O183" i="5" s="1"/>
  <c r="K183" i="5"/>
  <c r="L183" i="5" s="1"/>
  <c r="F183" i="5"/>
  <c r="G183" i="5" s="1"/>
  <c r="R182" i="5"/>
  <c r="O182" i="5"/>
  <c r="N182" i="5"/>
  <c r="K182" i="5"/>
  <c r="L182" i="5" s="1"/>
  <c r="F182" i="5"/>
  <c r="G182" i="5" s="1"/>
  <c r="R181" i="5"/>
  <c r="N181" i="5"/>
  <c r="O181" i="5" s="1"/>
  <c r="K181" i="5"/>
  <c r="L181" i="5" s="1"/>
  <c r="F181" i="5"/>
  <c r="G181" i="5" s="1"/>
  <c r="R180" i="5"/>
  <c r="N180" i="5"/>
  <c r="O180" i="5" s="1"/>
  <c r="K180" i="5"/>
  <c r="L180" i="5" s="1"/>
  <c r="F180" i="5"/>
  <c r="G180" i="5" s="1"/>
  <c r="R179" i="5"/>
  <c r="N179" i="5"/>
  <c r="O179" i="5" s="1"/>
  <c r="K179" i="5"/>
  <c r="L179" i="5" s="1"/>
  <c r="F179" i="5"/>
  <c r="G179" i="5" s="1"/>
  <c r="R178" i="5"/>
  <c r="N178" i="5"/>
  <c r="O178" i="5" s="1"/>
  <c r="K178" i="5"/>
  <c r="L178" i="5" s="1"/>
  <c r="F178" i="5"/>
  <c r="G178" i="5" s="1"/>
  <c r="R177" i="5"/>
  <c r="N177" i="5"/>
  <c r="O177" i="5" s="1"/>
  <c r="K177" i="5"/>
  <c r="L177" i="5" s="1"/>
  <c r="F177" i="5"/>
  <c r="G177" i="5" s="1"/>
  <c r="R176" i="5"/>
  <c r="N176" i="5"/>
  <c r="O176" i="5" s="1"/>
  <c r="K176" i="5"/>
  <c r="L176" i="5" s="1"/>
  <c r="F176" i="5"/>
  <c r="G176" i="5" s="1"/>
  <c r="R175" i="5"/>
  <c r="N175" i="5"/>
  <c r="O175" i="5" s="1"/>
  <c r="K175" i="5"/>
  <c r="L175" i="5" s="1"/>
  <c r="F175" i="5"/>
  <c r="G175" i="5" s="1"/>
  <c r="R174" i="5"/>
  <c r="N174" i="5"/>
  <c r="O174" i="5" s="1"/>
  <c r="K174" i="5"/>
  <c r="L174" i="5" s="1"/>
  <c r="F174" i="5"/>
  <c r="G174" i="5" s="1"/>
  <c r="R173" i="5"/>
  <c r="N173" i="5"/>
  <c r="O173" i="5" s="1"/>
  <c r="K173" i="5"/>
  <c r="L173" i="5" s="1"/>
  <c r="F173" i="5"/>
  <c r="G173" i="5" s="1"/>
  <c r="R172" i="5"/>
  <c r="N172" i="5"/>
  <c r="O172" i="5" s="1"/>
  <c r="K172" i="5"/>
  <c r="L172" i="5" s="1"/>
  <c r="F172" i="5"/>
  <c r="G172" i="5" s="1"/>
  <c r="R171" i="5"/>
  <c r="N171" i="5"/>
  <c r="O171" i="5" s="1"/>
  <c r="K171" i="5"/>
  <c r="L171" i="5" s="1"/>
  <c r="F171" i="5"/>
  <c r="G171" i="5" s="1"/>
  <c r="R170" i="5"/>
  <c r="N170" i="5"/>
  <c r="O170" i="5" s="1"/>
  <c r="K170" i="5"/>
  <c r="L170" i="5" s="1"/>
  <c r="F170" i="5"/>
  <c r="G170" i="5" s="1"/>
  <c r="R169" i="5"/>
  <c r="N169" i="5"/>
  <c r="O169" i="5" s="1"/>
  <c r="K169" i="5"/>
  <c r="L169" i="5" s="1"/>
  <c r="F169" i="5"/>
  <c r="G169" i="5" s="1"/>
  <c r="R168" i="5"/>
  <c r="N168" i="5"/>
  <c r="O168" i="5" s="1"/>
  <c r="K168" i="5"/>
  <c r="L168" i="5" s="1"/>
  <c r="F168" i="5"/>
  <c r="G168" i="5" s="1"/>
  <c r="R167" i="5"/>
  <c r="N167" i="5"/>
  <c r="O167" i="5" s="1"/>
  <c r="K167" i="5"/>
  <c r="L167" i="5" s="1"/>
  <c r="F167" i="5"/>
  <c r="G167" i="5" s="1"/>
  <c r="R166" i="5"/>
  <c r="N166" i="5"/>
  <c r="O166" i="5" s="1"/>
  <c r="K166" i="5"/>
  <c r="L166" i="5" s="1"/>
  <c r="F166" i="5"/>
  <c r="G166" i="5" s="1"/>
  <c r="R165" i="5"/>
  <c r="N165" i="5"/>
  <c r="O165" i="5" s="1"/>
  <c r="K165" i="5"/>
  <c r="L165" i="5" s="1"/>
  <c r="F165" i="5"/>
  <c r="G165" i="5" s="1"/>
  <c r="R164" i="5"/>
  <c r="N164" i="5"/>
  <c r="O164" i="5" s="1"/>
  <c r="K164" i="5"/>
  <c r="L164" i="5" s="1"/>
  <c r="F164" i="5"/>
  <c r="G164" i="5" s="1"/>
  <c r="R163" i="5"/>
  <c r="N163" i="5"/>
  <c r="O163" i="5" s="1"/>
  <c r="K163" i="5"/>
  <c r="L163" i="5" s="1"/>
  <c r="F163" i="5"/>
  <c r="G163" i="5" s="1"/>
  <c r="R162" i="5"/>
  <c r="N162" i="5"/>
  <c r="O162" i="5" s="1"/>
  <c r="K162" i="5"/>
  <c r="L162" i="5" s="1"/>
  <c r="F162" i="5"/>
  <c r="G162" i="5" s="1"/>
  <c r="R161" i="5"/>
  <c r="N161" i="5"/>
  <c r="O161" i="5" s="1"/>
  <c r="K161" i="5"/>
  <c r="L161" i="5" s="1"/>
  <c r="F161" i="5"/>
  <c r="G161" i="5" s="1"/>
  <c r="R160" i="5"/>
  <c r="N160" i="5"/>
  <c r="O160" i="5" s="1"/>
  <c r="K160" i="5"/>
  <c r="L160" i="5" s="1"/>
  <c r="F160" i="5"/>
  <c r="G160" i="5" s="1"/>
  <c r="R159" i="5"/>
  <c r="N159" i="5"/>
  <c r="O159" i="5" s="1"/>
  <c r="K159" i="5"/>
  <c r="L159" i="5" s="1"/>
  <c r="F159" i="5"/>
  <c r="G159" i="5" s="1"/>
  <c r="R158" i="5"/>
  <c r="N158" i="5"/>
  <c r="O158" i="5" s="1"/>
  <c r="K158" i="5"/>
  <c r="L158" i="5" s="1"/>
  <c r="F158" i="5"/>
  <c r="G158" i="5" s="1"/>
  <c r="R157" i="5"/>
  <c r="N157" i="5"/>
  <c r="O157" i="5" s="1"/>
  <c r="K157" i="5"/>
  <c r="L157" i="5" s="1"/>
  <c r="F157" i="5"/>
  <c r="G157" i="5" s="1"/>
  <c r="R156" i="5"/>
  <c r="N156" i="5"/>
  <c r="O156" i="5" s="1"/>
  <c r="K156" i="5"/>
  <c r="L156" i="5" s="1"/>
  <c r="F156" i="5"/>
  <c r="G156" i="5" s="1"/>
  <c r="R155" i="5"/>
  <c r="N155" i="5"/>
  <c r="O155" i="5" s="1"/>
  <c r="K155" i="5"/>
  <c r="L155" i="5" s="1"/>
  <c r="F155" i="5"/>
  <c r="G155" i="5" s="1"/>
  <c r="R154" i="5"/>
  <c r="N154" i="5"/>
  <c r="O154" i="5" s="1"/>
  <c r="K154" i="5"/>
  <c r="L154" i="5" s="1"/>
  <c r="F154" i="5"/>
  <c r="G154" i="5" s="1"/>
  <c r="R153" i="5"/>
  <c r="N153" i="5"/>
  <c r="O153" i="5" s="1"/>
  <c r="K153" i="5"/>
  <c r="L153" i="5" s="1"/>
  <c r="F153" i="5"/>
  <c r="G153" i="5" s="1"/>
  <c r="R152" i="5"/>
  <c r="N152" i="5"/>
  <c r="O152" i="5" s="1"/>
  <c r="K152" i="5"/>
  <c r="L152" i="5" s="1"/>
  <c r="F152" i="5"/>
  <c r="G152" i="5" s="1"/>
  <c r="R151" i="5"/>
  <c r="N151" i="5"/>
  <c r="O151" i="5" s="1"/>
  <c r="K151" i="5"/>
  <c r="L151" i="5" s="1"/>
  <c r="F151" i="5"/>
  <c r="G151" i="5" s="1"/>
  <c r="R150" i="5"/>
  <c r="N150" i="5"/>
  <c r="O150" i="5" s="1"/>
  <c r="K150" i="5"/>
  <c r="L150" i="5" s="1"/>
  <c r="F150" i="5"/>
  <c r="G150" i="5" s="1"/>
  <c r="R149" i="5"/>
  <c r="N149" i="5"/>
  <c r="O149" i="5" s="1"/>
  <c r="K149" i="5"/>
  <c r="L149" i="5" s="1"/>
  <c r="F149" i="5"/>
  <c r="G149" i="5" s="1"/>
  <c r="R148" i="5"/>
  <c r="N148" i="5"/>
  <c r="O148" i="5" s="1"/>
  <c r="K148" i="5"/>
  <c r="L148" i="5" s="1"/>
  <c r="F148" i="5"/>
  <c r="G148" i="5" s="1"/>
  <c r="R147" i="5"/>
  <c r="N147" i="5"/>
  <c r="O147" i="5" s="1"/>
  <c r="K147" i="5"/>
  <c r="L147" i="5" s="1"/>
  <c r="F147" i="5"/>
  <c r="G147" i="5" s="1"/>
  <c r="R146" i="5"/>
  <c r="N146" i="5"/>
  <c r="O146" i="5" s="1"/>
  <c r="K146" i="5"/>
  <c r="L146" i="5" s="1"/>
  <c r="F146" i="5"/>
  <c r="G146" i="5" s="1"/>
  <c r="R145" i="5"/>
  <c r="N145" i="5"/>
  <c r="O145" i="5" s="1"/>
  <c r="K145" i="5"/>
  <c r="L145" i="5" s="1"/>
  <c r="F145" i="5"/>
  <c r="G145" i="5" s="1"/>
  <c r="R144" i="5"/>
  <c r="N144" i="5"/>
  <c r="O144" i="5" s="1"/>
  <c r="K144" i="5"/>
  <c r="L144" i="5" s="1"/>
  <c r="F144" i="5"/>
  <c r="G144" i="5" s="1"/>
  <c r="R143" i="5"/>
  <c r="N143" i="5"/>
  <c r="O143" i="5" s="1"/>
  <c r="K143" i="5"/>
  <c r="L143" i="5" s="1"/>
  <c r="F143" i="5"/>
  <c r="G143" i="5" s="1"/>
  <c r="R142" i="5"/>
  <c r="N142" i="5"/>
  <c r="O142" i="5" s="1"/>
  <c r="K142" i="5"/>
  <c r="L142" i="5" s="1"/>
  <c r="F142" i="5"/>
  <c r="G142" i="5" s="1"/>
  <c r="R141" i="5"/>
  <c r="N141" i="5"/>
  <c r="O141" i="5" s="1"/>
  <c r="K141" i="5"/>
  <c r="L141" i="5" s="1"/>
  <c r="F141" i="5"/>
  <c r="G141" i="5" s="1"/>
  <c r="R140" i="5"/>
  <c r="N140" i="5"/>
  <c r="O140" i="5" s="1"/>
  <c r="K140" i="5"/>
  <c r="L140" i="5" s="1"/>
  <c r="F140" i="5"/>
  <c r="G140" i="5" s="1"/>
  <c r="R139" i="5"/>
  <c r="N139" i="5"/>
  <c r="O139" i="5" s="1"/>
  <c r="K139" i="5"/>
  <c r="L139" i="5" s="1"/>
  <c r="F139" i="5"/>
  <c r="G139" i="5" s="1"/>
  <c r="R138" i="5"/>
  <c r="N138" i="5"/>
  <c r="O138" i="5" s="1"/>
  <c r="K138" i="5"/>
  <c r="L138" i="5" s="1"/>
  <c r="F138" i="5"/>
  <c r="G138" i="5" s="1"/>
  <c r="R137" i="5"/>
  <c r="N137" i="5"/>
  <c r="O137" i="5" s="1"/>
  <c r="K137" i="5"/>
  <c r="L137" i="5" s="1"/>
  <c r="F137" i="5"/>
  <c r="G137" i="5" s="1"/>
  <c r="R136" i="5"/>
  <c r="N136" i="5"/>
  <c r="O136" i="5" s="1"/>
  <c r="K136" i="5"/>
  <c r="L136" i="5" s="1"/>
  <c r="F136" i="5"/>
  <c r="G136" i="5" s="1"/>
  <c r="R135" i="5"/>
  <c r="N135" i="5"/>
  <c r="O135" i="5" s="1"/>
  <c r="K135" i="5"/>
  <c r="L135" i="5" s="1"/>
  <c r="F135" i="5"/>
  <c r="G135" i="5" s="1"/>
  <c r="R134" i="5"/>
  <c r="N134" i="5"/>
  <c r="O134" i="5" s="1"/>
  <c r="K134" i="5"/>
  <c r="L134" i="5" s="1"/>
  <c r="F134" i="5"/>
  <c r="G134" i="5" s="1"/>
  <c r="N133" i="5"/>
  <c r="O133" i="5" s="1"/>
  <c r="K133" i="5"/>
  <c r="L133" i="5" s="1"/>
  <c r="F133" i="5"/>
  <c r="G133" i="5" s="1"/>
  <c r="R132" i="5"/>
  <c r="N132" i="5"/>
  <c r="O132" i="5" s="1"/>
  <c r="K132" i="5"/>
  <c r="L132" i="5" s="1"/>
  <c r="F132" i="5"/>
  <c r="G132" i="5" s="1"/>
  <c r="R131" i="5"/>
  <c r="N131" i="5"/>
  <c r="O131" i="5" s="1"/>
  <c r="K131" i="5"/>
  <c r="L131" i="5" s="1"/>
  <c r="F131" i="5"/>
  <c r="G131" i="5" s="1"/>
  <c r="R130" i="5"/>
  <c r="N130" i="5"/>
  <c r="O130" i="5" s="1"/>
  <c r="K130" i="5"/>
  <c r="L130" i="5" s="1"/>
  <c r="F130" i="5"/>
  <c r="G130" i="5" s="1"/>
  <c r="R129" i="5"/>
  <c r="N129" i="5"/>
  <c r="O129" i="5" s="1"/>
  <c r="K129" i="5"/>
  <c r="L129" i="5" s="1"/>
  <c r="F129" i="5"/>
  <c r="G129" i="5" s="1"/>
  <c r="R128" i="5"/>
  <c r="N128" i="5"/>
  <c r="O128" i="5" s="1"/>
  <c r="K128" i="5"/>
  <c r="L128" i="5" s="1"/>
  <c r="F128" i="5"/>
  <c r="G128" i="5" s="1"/>
  <c r="R127" i="5"/>
  <c r="N127" i="5"/>
  <c r="O127" i="5" s="1"/>
  <c r="K127" i="5"/>
  <c r="L127" i="5" s="1"/>
  <c r="F127" i="5"/>
  <c r="G127" i="5" s="1"/>
  <c r="R126" i="5"/>
  <c r="N126" i="5"/>
  <c r="O126" i="5" s="1"/>
  <c r="K126" i="5"/>
  <c r="L126" i="5" s="1"/>
  <c r="F126" i="5"/>
  <c r="G126" i="5" s="1"/>
  <c r="R125" i="5"/>
  <c r="N125" i="5"/>
  <c r="O125" i="5" s="1"/>
  <c r="K125" i="5"/>
  <c r="L125" i="5" s="1"/>
  <c r="F125" i="5"/>
  <c r="G125" i="5" s="1"/>
  <c r="R124" i="5"/>
  <c r="N124" i="5"/>
  <c r="O124" i="5" s="1"/>
  <c r="K124" i="5"/>
  <c r="L124" i="5" s="1"/>
  <c r="F124" i="5"/>
  <c r="G124" i="5" s="1"/>
  <c r="R123" i="5"/>
  <c r="N123" i="5"/>
  <c r="O123" i="5" s="1"/>
  <c r="K123" i="5"/>
  <c r="L123" i="5" s="1"/>
  <c r="F123" i="5"/>
  <c r="G123" i="5" s="1"/>
  <c r="R122" i="5"/>
  <c r="N122" i="5"/>
  <c r="O122" i="5" s="1"/>
  <c r="K122" i="5"/>
  <c r="L122" i="5" s="1"/>
  <c r="F122" i="5"/>
  <c r="G122" i="5" s="1"/>
  <c r="R121" i="5"/>
  <c r="N121" i="5"/>
  <c r="O121" i="5" s="1"/>
  <c r="K121" i="5"/>
  <c r="L121" i="5" s="1"/>
  <c r="F121" i="5"/>
  <c r="G121" i="5" s="1"/>
  <c r="R120" i="5"/>
  <c r="N120" i="5"/>
  <c r="O120" i="5" s="1"/>
  <c r="K120" i="5"/>
  <c r="L120" i="5" s="1"/>
  <c r="F120" i="5"/>
  <c r="G120" i="5" s="1"/>
  <c r="R119" i="5"/>
  <c r="N119" i="5"/>
  <c r="O119" i="5" s="1"/>
  <c r="K119" i="5"/>
  <c r="L119" i="5" s="1"/>
  <c r="F119" i="5"/>
  <c r="G119" i="5" s="1"/>
  <c r="R118" i="5"/>
  <c r="N118" i="5"/>
  <c r="O118" i="5" s="1"/>
  <c r="K118" i="5"/>
  <c r="L118" i="5" s="1"/>
  <c r="F118" i="5"/>
  <c r="G118" i="5" s="1"/>
  <c r="R117" i="5"/>
  <c r="N117" i="5"/>
  <c r="O117" i="5" s="1"/>
  <c r="K117" i="5"/>
  <c r="L117" i="5" s="1"/>
  <c r="F117" i="5"/>
  <c r="G117" i="5" s="1"/>
  <c r="R116" i="5"/>
  <c r="N116" i="5"/>
  <c r="O116" i="5" s="1"/>
  <c r="K116" i="5"/>
  <c r="L116" i="5" s="1"/>
  <c r="F116" i="5"/>
  <c r="G116" i="5" s="1"/>
  <c r="R115" i="5"/>
  <c r="N115" i="5"/>
  <c r="O115" i="5" s="1"/>
  <c r="K115" i="5"/>
  <c r="L115" i="5" s="1"/>
  <c r="F115" i="5"/>
  <c r="G115" i="5" s="1"/>
  <c r="R114" i="5"/>
  <c r="N114" i="5"/>
  <c r="O114" i="5" s="1"/>
  <c r="K114" i="5"/>
  <c r="L114" i="5" s="1"/>
  <c r="F114" i="5"/>
  <c r="G114" i="5" s="1"/>
  <c r="R113" i="5"/>
  <c r="N113" i="5"/>
  <c r="O113" i="5" s="1"/>
  <c r="K113" i="5"/>
  <c r="L113" i="5" s="1"/>
  <c r="F113" i="5"/>
  <c r="G113" i="5" s="1"/>
  <c r="R112" i="5"/>
  <c r="N112" i="5"/>
  <c r="O112" i="5" s="1"/>
  <c r="K112" i="5"/>
  <c r="L112" i="5" s="1"/>
  <c r="F112" i="5"/>
  <c r="G112" i="5" s="1"/>
  <c r="R111" i="5"/>
  <c r="N111" i="5"/>
  <c r="O111" i="5" s="1"/>
  <c r="K111" i="5"/>
  <c r="L111" i="5" s="1"/>
  <c r="F111" i="5"/>
  <c r="G111" i="5" s="1"/>
  <c r="R110" i="5"/>
  <c r="N110" i="5"/>
  <c r="O110" i="5" s="1"/>
  <c r="K110" i="5"/>
  <c r="L110" i="5" s="1"/>
  <c r="F110" i="5"/>
  <c r="G110" i="5" s="1"/>
  <c r="R109" i="5"/>
  <c r="N109" i="5"/>
  <c r="O109" i="5" s="1"/>
  <c r="K109" i="5"/>
  <c r="L109" i="5" s="1"/>
  <c r="F109" i="5"/>
  <c r="G109" i="5" s="1"/>
  <c r="R108" i="5"/>
  <c r="N108" i="5"/>
  <c r="O108" i="5" s="1"/>
  <c r="K108" i="5"/>
  <c r="L108" i="5" s="1"/>
  <c r="F108" i="5"/>
  <c r="G108" i="5" s="1"/>
  <c r="R107" i="5"/>
  <c r="N107" i="5"/>
  <c r="O107" i="5" s="1"/>
  <c r="K107" i="5"/>
  <c r="L107" i="5" s="1"/>
  <c r="F107" i="5"/>
  <c r="G107" i="5" s="1"/>
  <c r="R106" i="5"/>
  <c r="N106" i="5"/>
  <c r="O106" i="5" s="1"/>
  <c r="K106" i="5"/>
  <c r="L106" i="5" s="1"/>
  <c r="F106" i="5"/>
  <c r="G106" i="5" s="1"/>
  <c r="R105" i="5"/>
  <c r="N105" i="5"/>
  <c r="O105" i="5" s="1"/>
  <c r="K105" i="5"/>
  <c r="L105" i="5" s="1"/>
  <c r="F105" i="5"/>
  <c r="G105" i="5" s="1"/>
  <c r="R104" i="5"/>
  <c r="N104" i="5"/>
  <c r="O104" i="5" s="1"/>
  <c r="K104" i="5"/>
  <c r="L104" i="5" s="1"/>
  <c r="F104" i="5"/>
  <c r="G104" i="5" s="1"/>
  <c r="R103" i="5"/>
  <c r="N103" i="5"/>
  <c r="O103" i="5" s="1"/>
  <c r="K103" i="5"/>
  <c r="L103" i="5" s="1"/>
  <c r="F103" i="5"/>
  <c r="G103" i="5" s="1"/>
  <c r="R102" i="5"/>
  <c r="N102" i="5"/>
  <c r="O102" i="5" s="1"/>
  <c r="K102" i="5"/>
  <c r="L102" i="5" s="1"/>
  <c r="F102" i="5"/>
  <c r="G102" i="5" s="1"/>
  <c r="R101" i="5"/>
  <c r="N101" i="5"/>
  <c r="O101" i="5" s="1"/>
  <c r="K101" i="5"/>
  <c r="L101" i="5" s="1"/>
  <c r="F101" i="5"/>
  <c r="G101" i="5" s="1"/>
  <c r="R100" i="5"/>
  <c r="N100" i="5"/>
  <c r="O100" i="5" s="1"/>
  <c r="K100" i="5"/>
  <c r="L100" i="5" s="1"/>
  <c r="F100" i="5"/>
  <c r="G100" i="5" s="1"/>
  <c r="R99" i="5"/>
  <c r="N99" i="5"/>
  <c r="O99" i="5" s="1"/>
  <c r="K99" i="5"/>
  <c r="L99" i="5" s="1"/>
  <c r="F99" i="5"/>
  <c r="G99" i="5" s="1"/>
  <c r="R98" i="5"/>
  <c r="N98" i="5"/>
  <c r="O98" i="5" s="1"/>
  <c r="K98" i="5"/>
  <c r="L98" i="5" s="1"/>
  <c r="F98" i="5"/>
  <c r="G98" i="5" s="1"/>
  <c r="R97" i="5"/>
  <c r="N97" i="5"/>
  <c r="O97" i="5" s="1"/>
  <c r="K97" i="5"/>
  <c r="L97" i="5" s="1"/>
  <c r="F97" i="5"/>
  <c r="G97" i="5" s="1"/>
  <c r="R96" i="5"/>
  <c r="N96" i="5"/>
  <c r="O96" i="5" s="1"/>
  <c r="K96" i="5"/>
  <c r="L96" i="5" s="1"/>
  <c r="F96" i="5"/>
  <c r="G96" i="5" s="1"/>
  <c r="R95" i="5"/>
  <c r="N95" i="5"/>
  <c r="O95" i="5" s="1"/>
  <c r="K95" i="5"/>
  <c r="L95" i="5" s="1"/>
  <c r="F95" i="5"/>
  <c r="G95" i="5" s="1"/>
  <c r="R94" i="5"/>
  <c r="N94" i="5"/>
  <c r="O94" i="5" s="1"/>
  <c r="K94" i="5"/>
  <c r="L94" i="5" s="1"/>
  <c r="F94" i="5"/>
  <c r="G94" i="5" s="1"/>
  <c r="R93" i="5"/>
  <c r="N93" i="5"/>
  <c r="O93" i="5" s="1"/>
  <c r="K93" i="5"/>
  <c r="L93" i="5" s="1"/>
  <c r="F93" i="5"/>
  <c r="G93" i="5" s="1"/>
  <c r="R92" i="5"/>
  <c r="N92" i="5"/>
  <c r="O92" i="5" s="1"/>
  <c r="K92" i="5"/>
  <c r="L92" i="5" s="1"/>
  <c r="F92" i="5"/>
  <c r="G92" i="5" s="1"/>
  <c r="R91" i="5"/>
  <c r="N91" i="5"/>
  <c r="O91" i="5" s="1"/>
  <c r="K91" i="5"/>
  <c r="L91" i="5" s="1"/>
  <c r="F91" i="5"/>
  <c r="G91" i="5" s="1"/>
  <c r="R90" i="5"/>
  <c r="N90" i="5"/>
  <c r="O90" i="5" s="1"/>
  <c r="K90" i="5"/>
  <c r="L90" i="5" s="1"/>
  <c r="F90" i="5"/>
  <c r="G90" i="5" s="1"/>
  <c r="R89" i="5"/>
  <c r="N89" i="5"/>
  <c r="O89" i="5" s="1"/>
  <c r="K89" i="5"/>
  <c r="L89" i="5" s="1"/>
  <c r="F89" i="5"/>
  <c r="G89" i="5" s="1"/>
  <c r="R88" i="5"/>
  <c r="N88" i="5"/>
  <c r="O88" i="5" s="1"/>
  <c r="K88" i="5"/>
  <c r="L88" i="5" s="1"/>
  <c r="F88" i="5"/>
  <c r="G88" i="5" s="1"/>
  <c r="R87" i="5"/>
  <c r="N87" i="5"/>
  <c r="O87" i="5" s="1"/>
  <c r="K87" i="5"/>
  <c r="L87" i="5" s="1"/>
  <c r="F87" i="5"/>
  <c r="G87" i="5" s="1"/>
  <c r="R86" i="5"/>
  <c r="N86" i="5"/>
  <c r="O86" i="5" s="1"/>
  <c r="K86" i="5"/>
  <c r="L86" i="5" s="1"/>
  <c r="F86" i="5"/>
  <c r="G86" i="5" s="1"/>
  <c r="N85" i="5"/>
  <c r="O85" i="5" s="1"/>
  <c r="K85" i="5"/>
  <c r="L85" i="5" s="1"/>
  <c r="F85" i="5"/>
  <c r="G85" i="5" s="1"/>
  <c r="R84" i="5"/>
  <c r="N84" i="5"/>
  <c r="O84" i="5" s="1"/>
  <c r="K84" i="5"/>
  <c r="L84" i="5" s="1"/>
  <c r="F84" i="5"/>
  <c r="G84" i="5" s="1"/>
  <c r="R83" i="5"/>
  <c r="N83" i="5"/>
  <c r="O83" i="5" s="1"/>
  <c r="K83" i="5"/>
  <c r="L83" i="5" s="1"/>
  <c r="F83" i="5"/>
  <c r="G83" i="5" s="1"/>
  <c r="R82" i="5"/>
  <c r="N82" i="5"/>
  <c r="O82" i="5" s="1"/>
  <c r="K82" i="5"/>
  <c r="L82" i="5" s="1"/>
  <c r="F82" i="5"/>
  <c r="G82" i="5" s="1"/>
  <c r="R81" i="5"/>
  <c r="N81" i="5"/>
  <c r="O81" i="5" s="1"/>
  <c r="K81" i="5"/>
  <c r="L81" i="5" s="1"/>
  <c r="F81" i="5"/>
  <c r="G81" i="5" s="1"/>
  <c r="R80" i="5"/>
  <c r="N80" i="5"/>
  <c r="O80" i="5" s="1"/>
  <c r="K80" i="5"/>
  <c r="L80" i="5" s="1"/>
  <c r="F80" i="5"/>
  <c r="G80" i="5" s="1"/>
  <c r="R79" i="5"/>
  <c r="N79" i="5"/>
  <c r="O79" i="5" s="1"/>
  <c r="K79" i="5"/>
  <c r="L79" i="5" s="1"/>
  <c r="F79" i="5"/>
  <c r="G79" i="5" s="1"/>
  <c r="R78" i="5"/>
  <c r="N78" i="5"/>
  <c r="O78" i="5" s="1"/>
  <c r="K78" i="5"/>
  <c r="L78" i="5" s="1"/>
  <c r="F78" i="5"/>
  <c r="G78" i="5" s="1"/>
  <c r="R77" i="5"/>
  <c r="N77" i="5"/>
  <c r="O77" i="5" s="1"/>
  <c r="K77" i="5"/>
  <c r="L77" i="5" s="1"/>
  <c r="F77" i="5"/>
  <c r="G77" i="5" s="1"/>
  <c r="R76" i="5"/>
  <c r="N76" i="5"/>
  <c r="O76" i="5" s="1"/>
  <c r="K76" i="5"/>
  <c r="L76" i="5" s="1"/>
  <c r="F76" i="5"/>
  <c r="G76" i="5" s="1"/>
  <c r="R75" i="5"/>
  <c r="N75" i="5"/>
  <c r="O75" i="5" s="1"/>
  <c r="K75" i="5"/>
  <c r="L75" i="5" s="1"/>
  <c r="F75" i="5"/>
  <c r="G75" i="5" s="1"/>
  <c r="R74" i="5"/>
  <c r="N74" i="5"/>
  <c r="O74" i="5" s="1"/>
  <c r="K74" i="5"/>
  <c r="L74" i="5" s="1"/>
  <c r="F74" i="5"/>
  <c r="G74" i="5" s="1"/>
  <c r="R73" i="5"/>
  <c r="N73" i="5"/>
  <c r="O73" i="5" s="1"/>
  <c r="K73" i="5"/>
  <c r="L73" i="5" s="1"/>
  <c r="F73" i="5"/>
  <c r="G73" i="5" s="1"/>
  <c r="R72" i="5"/>
  <c r="N72" i="5"/>
  <c r="O72" i="5" s="1"/>
  <c r="K72" i="5"/>
  <c r="L72" i="5" s="1"/>
  <c r="F72" i="5"/>
  <c r="G72" i="5" s="1"/>
  <c r="R71" i="5"/>
  <c r="N71" i="5"/>
  <c r="O71" i="5" s="1"/>
  <c r="K71" i="5"/>
  <c r="L71" i="5" s="1"/>
  <c r="F71" i="5"/>
  <c r="G71" i="5" s="1"/>
  <c r="R70" i="5"/>
  <c r="N70" i="5"/>
  <c r="O70" i="5" s="1"/>
  <c r="K70" i="5"/>
  <c r="L70" i="5" s="1"/>
  <c r="F70" i="5"/>
  <c r="G70" i="5" s="1"/>
  <c r="R69" i="5"/>
  <c r="N69" i="5"/>
  <c r="O69" i="5" s="1"/>
  <c r="K69" i="5"/>
  <c r="L69" i="5" s="1"/>
  <c r="F69" i="5"/>
  <c r="G69" i="5" s="1"/>
  <c r="R68" i="5"/>
  <c r="N68" i="5"/>
  <c r="O68" i="5" s="1"/>
  <c r="K68" i="5"/>
  <c r="L68" i="5" s="1"/>
  <c r="F68" i="5"/>
  <c r="G68" i="5" s="1"/>
  <c r="R67" i="5"/>
  <c r="N67" i="5"/>
  <c r="O67" i="5" s="1"/>
  <c r="K67" i="5"/>
  <c r="L67" i="5" s="1"/>
  <c r="F67" i="5"/>
  <c r="G67" i="5" s="1"/>
  <c r="R66" i="5"/>
  <c r="N66" i="5"/>
  <c r="O66" i="5" s="1"/>
  <c r="K66" i="5"/>
  <c r="L66" i="5" s="1"/>
  <c r="F66" i="5"/>
  <c r="G66" i="5" s="1"/>
  <c r="R65" i="5"/>
  <c r="N65" i="5"/>
  <c r="O65" i="5" s="1"/>
  <c r="K65" i="5"/>
  <c r="L65" i="5" s="1"/>
  <c r="F65" i="5"/>
  <c r="G65" i="5" s="1"/>
  <c r="R64" i="5"/>
  <c r="N64" i="5"/>
  <c r="O64" i="5" s="1"/>
  <c r="K64" i="5"/>
  <c r="L64" i="5" s="1"/>
  <c r="F64" i="5"/>
  <c r="G64" i="5" s="1"/>
  <c r="R63" i="5"/>
  <c r="N63" i="5"/>
  <c r="O63" i="5" s="1"/>
  <c r="K63" i="5"/>
  <c r="L63" i="5" s="1"/>
  <c r="F63" i="5"/>
  <c r="G63" i="5" s="1"/>
  <c r="R62" i="5"/>
  <c r="N62" i="5"/>
  <c r="O62" i="5" s="1"/>
  <c r="K62" i="5"/>
  <c r="L62" i="5" s="1"/>
  <c r="F62" i="5"/>
  <c r="G62" i="5" s="1"/>
  <c r="R61" i="5"/>
  <c r="N61" i="5"/>
  <c r="O61" i="5" s="1"/>
  <c r="K61" i="5"/>
  <c r="L61" i="5" s="1"/>
  <c r="F61" i="5"/>
  <c r="G61" i="5" s="1"/>
  <c r="R60" i="5"/>
  <c r="N60" i="5"/>
  <c r="O60" i="5" s="1"/>
  <c r="K60" i="5"/>
  <c r="L60" i="5" s="1"/>
  <c r="F60" i="5"/>
  <c r="G60" i="5" s="1"/>
  <c r="R59" i="5"/>
  <c r="N59" i="5"/>
  <c r="O59" i="5" s="1"/>
  <c r="K59" i="5"/>
  <c r="L59" i="5" s="1"/>
  <c r="F59" i="5"/>
  <c r="G59" i="5" s="1"/>
  <c r="R58" i="5"/>
  <c r="N58" i="5"/>
  <c r="O58" i="5" s="1"/>
  <c r="K58" i="5"/>
  <c r="L58" i="5" s="1"/>
  <c r="F58" i="5"/>
  <c r="G58" i="5" s="1"/>
  <c r="R57" i="5"/>
  <c r="N57" i="5"/>
  <c r="O57" i="5" s="1"/>
  <c r="K57" i="5"/>
  <c r="L57" i="5" s="1"/>
  <c r="F57" i="5"/>
  <c r="G57" i="5" s="1"/>
  <c r="R56" i="5"/>
  <c r="N56" i="5"/>
  <c r="O56" i="5" s="1"/>
  <c r="K56" i="5"/>
  <c r="L56" i="5" s="1"/>
  <c r="F56" i="5"/>
  <c r="G56" i="5" s="1"/>
  <c r="R55" i="5"/>
  <c r="N55" i="5"/>
  <c r="O55" i="5" s="1"/>
  <c r="K55" i="5"/>
  <c r="L55" i="5" s="1"/>
  <c r="F55" i="5"/>
  <c r="G55" i="5" s="1"/>
  <c r="R54" i="5"/>
  <c r="N54" i="5"/>
  <c r="O54" i="5" s="1"/>
  <c r="K54" i="5"/>
  <c r="L54" i="5" s="1"/>
  <c r="F54" i="5"/>
  <c r="G54" i="5" s="1"/>
  <c r="R53" i="5"/>
  <c r="N53" i="5"/>
  <c r="O53" i="5" s="1"/>
  <c r="K53" i="5"/>
  <c r="L53" i="5" s="1"/>
  <c r="F53" i="5"/>
  <c r="G53" i="5" s="1"/>
  <c r="R52" i="5"/>
  <c r="N52" i="5"/>
  <c r="O52" i="5" s="1"/>
  <c r="K52" i="5"/>
  <c r="L52" i="5" s="1"/>
  <c r="F52" i="5"/>
  <c r="G52" i="5" s="1"/>
  <c r="R51" i="5"/>
  <c r="N51" i="5"/>
  <c r="O51" i="5" s="1"/>
  <c r="K51" i="5"/>
  <c r="L51" i="5" s="1"/>
  <c r="F51" i="5"/>
  <c r="G51" i="5" s="1"/>
  <c r="R50" i="5"/>
  <c r="N50" i="5"/>
  <c r="O50" i="5" s="1"/>
  <c r="K50" i="5"/>
  <c r="L50" i="5" s="1"/>
  <c r="F50" i="5"/>
  <c r="G50" i="5" s="1"/>
  <c r="R49" i="5"/>
  <c r="N49" i="5"/>
  <c r="O49" i="5" s="1"/>
  <c r="K49" i="5"/>
  <c r="L49" i="5" s="1"/>
  <c r="F49" i="5"/>
  <c r="G49" i="5" s="1"/>
  <c r="R48" i="5"/>
  <c r="N48" i="5"/>
  <c r="O48" i="5" s="1"/>
  <c r="K48" i="5"/>
  <c r="L48" i="5" s="1"/>
  <c r="F48" i="5"/>
  <c r="G48" i="5" s="1"/>
  <c r="R47" i="5"/>
  <c r="N47" i="5"/>
  <c r="O47" i="5" s="1"/>
  <c r="K47" i="5"/>
  <c r="L47" i="5" s="1"/>
  <c r="F47" i="5"/>
  <c r="G47" i="5" s="1"/>
  <c r="R46" i="5"/>
  <c r="N46" i="5"/>
  <c r="O46" i="5" s="1"/>
  <c r="K46" i="5"/>
  <c r="L46" i="5" s="1"/>
  <c r="F46" i="5"/>
  <c r="G46" i="5" s="1"/>
  <c r="R45" i="5"/>
  <c r="N45" i="5"/>
  <c r="O45" i="5" s="1"/>
  <c r="K45" i="5"/>
  <c r="L45" i="5" s="1"/>
  <c r="F45" i="5"/>
  <c r="G45" i="5" s="1"/>
  <c r="R44" i="5"/>
  <c r="N44" i="5"/>
  <c r="O44" i="5" s="1"/>
  <c r="K44" i="5"/>
  <c r="L44" i="5" s="1"/>
  <c r="F44" i="5"/>
  <c r="G44" i="5" s="1"/>
  <c r="R43" i="5"/>
  <c r="N43" i="5"/>
  <c r="O43" i="5" s="1"/>
  <c r="K43" i="5"/>
  <c r="L43" i="5" s="1"/>
  <c r="F43" i="5"/>
  <c r="G43" i="5" s="1"/>
  <c r="R42" i="5"/>
  <c r="N42" i="5"/>
  <c r="O42" i="5" s="1"/>
  <c r="K42" i="5"/>
  <c r="L42" i="5" s="1"/>
  <c r="F42" i="5"/>
  <c r="G42" i="5" s="1"/>
  <c r="R41" i="5"/>
  <c r="N41" i="5"/>
  <c r="O41" i="5" s="1"/>
  <c r="K41" i="5"/>
  <c r="L41" i="5" s="1"/>
  <c r="F41" i="5"/>
  <c r="G41" i="5" s="1"/>
  <c r="R40" i="5"/>
  <c r="N40" i="5"/>
  <c r="O40" i="5" s="1"/>
  <c r="K40" i="5"/>
  <c r="L40" i="5" s="1"/>
  <c r="F40" i="5"/>
  <c r="G40" i="5" s="1"/>
  <c r="R39" i="5"/>
  <c r="N39" i="5"/>
  <c r="O39" i="5" s="1"/>
  <c r="K39" i="5"/>
  <c r="L39" i="5" s="1"/>
  <c r="F39" i="5"/>
  <c r="G39" i="5" s="1"/>
  <c r="R38" i="5"/>
  <c r="N38" i="5"/>
  <c r="O38" i="5" s="1"/>
  <c r="K38" i="5"/>
  <c r="L38" i="5" s="1"/>
  <c r="F38" i="5"/>
  <c r="G38" i="5" s="1"/>
  <c r="R37" i="5"/>
  <c r="N37" i="5"/>
  <c r="O37" i="5" s="1"/>
  <c r="K37" i="5"/>
  <c r="L37" i="5" s="1"/>
  <c r="F37" i="5"/>
  <c r="G37" i="5" s="1"/>
  <c r="R36" i="5"/>
  <c r="N36" i="5"/>
  <c r="O36" i="5" s="1"/>
  <c r="K36" i="5"/>
  <c r="L36" i="5" s="1"/>
  <c r="F36" i="5"/>
  <c r="G36" i="5" s="1"/>
  <c r="R35" i="5"/>
  <c r="N35" i="5"/>
  <c r="O35" i="5" s="1"/>
  <c r="K35" i="5"/>
  <c r="L35" i="5" s="1"/>
  <c r="F35" i="5"/>
  <c r="G35" i="5" s="1"/>
  <c r="R34" i="5"/>
  <c r="N34" i="5"/>
  <c r="O34" i="5" s="1"/>
  <c r="K34" i="5"/>
  <c r="L34" i="5" s="1"/>
  <c r="F34" i="5"/>
  <c r="G34" i="5" s="1"/>
  <c r="R33" i="5"/>
  <c r="N33" i="5"/>
  <c r="O33" i="5" s="1"/>
  <c r="K33" i="5"/>
  <c r="L33" i="5" s="1"/>
  <c r="F33" i="5"/>
  <c r="G33" i="5" s="1"/>
  <c r="R32" i="5"/>
  <c r="N32" i="5"/>
  <c r="O32" i="5" s="1"/>
  <c r="K32" i="5"/>
  <c r="L32" i="5" s="1"/>
  <c r="F32" i="5"/>
  <c r="G32" i="5" s="1"/>
  <c r="R31" i="5"/>
  <c r="N31" i="5"/>
  <c r="O31" i="5" s="1"/>
  <c r="K31" i="5"/>
  <c r="L31" i="5" s="1"/>
  <c r="F31" i="5"/>
  <c r="G31" i="5" s="1"/>
  <c r="R30" i="5"/>
  <c r="N30" i="5"/>
  <c r="O30" i="5" s="1"/>
  <c r="K30" i="5"/>
  <c r="L30" i="5" s="1"/>
  <c r="F30" i="5"/>
  <c r="G30" i="5" s="1"/>
  <c r="R29" i="5"/>
  <c r="N29" i="5"/>
  <c r="O29" i="5" s="1"/>
  <c r="K29" i="5"/>
  <c r="L29" i="5" s="1"/>
  <c r="F29" i="5"/>
  <c r="G29" i="5" s="1"/>
  <c r="R28" i="5"/>
  <c r="N28" i="5"/>
  <c r="O28" i="5" s="1"/>
  <c r="K28" i="5"/>
  <c r="L28" i="5" s="1"/>
  <c r="F28" i="5"/>
  <c r="G28" i="5" s="1"/>
  <c r="R27" i="5"/>
  <c r="N27" i="5"/>
  <c r="O27" i="5" s="1"/>
  <c r="K27" i="5"/>
  <c r="L27" i="5" s="1"/>
  <c r="F27" i="5"/>
  <c r="G27" i="5" s="1"/>
  <c r="R26" i="5"/>
  <c r="N26" i="5"/>
  <c r="O26" i="5" s="1"/>
  <c r="K26" i="5"/>
  <c r="L26" i="5" s="1"/>
  <c r="F26" i="5"/>
  <c r="G26" i="5" s="1"/>
  <c r="R25" i="5"/>
  <c r="N25" i="5"/>
  <c r="O25" i="5" s="1"/>
  <c r="K25" i="5"/>
  <c r="L25" i="5" s="1"/>
  <c r="F25" i="5"/>
  <c r="G25" i="5" s="1"/>
  <c r="R24" i="5"/>
  <c r="N24" i="5"/>
  <c r="O24" i="5" s="1"/>
  <c r="K24" i="5"/>
  <c r="L24" i="5" s="1"/>
  <c r="F24" i="5"/>
  <c r="G24" i="5" s="1"/>
  <c r="R23" i="5"/>
  <c r="N23" i="5"/>
  <c r="O23" i="5" s="1"/>
  <c r="K23" i="5"/>
  <c r="L23" i="5" s="1"/>
  <c r="F23" i="5"/>
  <c r="G23" i="5" s="1"/>
  <c r="R22" i="5"/>
  <c r="N22" i="5"/>
  <c r="O22" i="5" s="1"/>
  <c r="K22" i="5"/>
  <c r="L22" i="5" s="1"/>
  <c r="F22" i="5"/>
  <c r="G22" i="5" s="1"/>
  <c r="R21" i="5"/>
  <c r="N21" i="5"/>
  <c r="O21" i="5" s="1"/>
  <c r="K21" i="5"/>
  <c r="L21" i="5" s="1"/>
  <c r="F21" i="5"/>
  <c r="G21" i="5" s="1"/>
  <c r="R20" i="5"/>
  <c r="N20" i="5"/>
  <c r="O20" i="5" s="1"/>
  <c r="K20" i="5"/>
  <c r="L20" i="5" s="1"/>
  <c r="F20" i="5"/>
  <c r="G20" i="5" s="1"/>
  <c r="R19" i="5"/>
  <c r="N19" i="5"/>
  <c r="O19" i="5" s="1"/>
  <c r="K19" i="5"/>
  <c r="L19" i="5" s="1"/>
  <c r="F19" i="5"/>
  <c r="G19" i="5" s="1"/>
  <c r="R18" i="5"/>
  <c r="N18" i="5"/>
  <c r="O18" i="5" s="1"/>
  <c r="K18" i="5"/>
  <c r="L18" i="5" s="1"/>
  <c r="F18" i="5"/>
  <c r="G18" i="5" s="1"/>
  <c r="R17" i="5"/>
  <c r="N17" i="5"/>
  <c r="O17" i="5" s="1"/>
  <c r="K17" i="5"/>
  <c r="L17" i="5" s="1"/>
  <c r="F17" i="5"/>
  <c r="G17" i="5" s="1"/>
  <c r="R16" i="5"/>
  <c r="N16" i="5"/>
  <c r="O16" i="5" s="1"/>
  <c r="K16" i="5"/>
  <c r="L16" i="5" s="1"/>
  <c r="F16" i="5"/>
  <c r="G16" i="5" s="1"/>
  <c r="R15" i="5"/>
  <c r="N15" i="5"/>
  <c r="O15" i="5" s="1"/>
  <c r="K15" i="5"/>
  <c r="L15" i="5" s="1"/>
  <c r="F15" i="5"/>
  <c r="G15" i="5" s="1"/>
  <c r="R14" i="5"/>
  <c r="N14" i="5"/>
  <c r="O14" i="5" s="1"/>
  <c r="K14" i="5"/>
  <c r="L14" i="5" s="1"/>
  <c r="F14" i="5"/>
  <c r="G14" i="5" s="1"/>
  <c r="R13" i="5"/>
  <c r="N13" i="5"/>
  <c r="O13" i="5" s="1"/>
  <c r="K13" i="5"/>
  <c r="L13" i="5" s="1"/>
  <c r="F13" i="5"/>
  <c r="G13" i="5" s="1"/>
  <c r="R12" i="5"/>
  <c r="N12" i="5"/>
  <c r="O12" i="5" s="1"/>
  <c r="K12" i="5"/>
  <c r="L12" i="5" s="1"/>
  <c r="F12" i="5"/>
  <c r="G12" i="5" s="1"/>
  <c r="R11" i="5"/>
  <c r="N11" i="5"/>
  <c r="O11" i="5" s="1"/>
  <c r="K11" i="5"/>
  <c r="L11" i="5" s="1"/>
  <c r="F11" i="5"/>
  <c r="G11" i="5" s="1"/>
  <c r="R10" i="5"/>
  <c r="N10" i="5"/>
  <c r="O10" i="5" s="1"/>
  <c r="K10" i="5"/>
  <c r="L10" i="5" s="1"/>
  <c r="F10" i="5"/>
  <c r="G10" i="5" s="1"/>
  <c r="R9" i="5"/>
  <c r="N9" i="5"/>
  <c r="O9" i="5" s="1"/>
  <c r="K9" i="5"/>
  <c r="L9" i="5" s="1"/>
  <c r="F9" i="5"/>
  <c r="G9" i="5" s="1"/>
  <c r="R8" i="5"/>
  <c r="N8" i="5"/>
  <c r="O8" i="5" s="1"/>
  <c r="K8" i="5"/>
  <c r="L8" i="5" s="1"/>
  <c r="F8" i="5"/>
  <c r="G8" i="5" s="1"/>
  <c r="R7" i="5"/>
  <c r="N7" i="5"/>
  <c r="O7" i="5" s="1"/>
  <c r="K7" i="5"/>
  <c r="L7" i="5" s="1"/>
  <c r="F7" i="5"/>
  <c r="G7" i="5" s="1"/>
  <c r="R6" i="5"/>
  <c r="N6" i="5"/>
  <c r="O6" i="5" s="1"/>
  <c r="K6" i="5"/>
  <c r="L6" i="5" s="1"/>
  <c r="G6" i="5"/>
  <c r="R5" i="5"/>
  <c r="N5" i="5"/>
  <c r="O5" i="5" s="1"/>
  <c r="K5" i="5"/>
  <c r="L5" i="5" s="1"/>
  <c r="G5" i="5"/>
  <c r="R4" i="5"/>
  <c r="N4" i="5"/>
  <c r="O4" i="5" s="1"/>
  <c r="L4" i="5"/>
  <c r="F4" i="5"/>
  <c r="G4" i="5" s="1"/>
  <c r="R3" i="5"/>
  <c r="N3" i="5"/>
  <c r="O3" i="5" s="1"/>
  <c r="K3" i="5"/>
  <c r="L3" i="5" s="1"/>
  <c r="F3" i="5"/>
  <c r="G3" i="5" s="1"/>
  <c r="R189" i="4"/>
  <c r="N189" i="4"/>
  <c r="O189" i="4" s="1"/>
  <c r="K189" i="4"/>
  <c r="L189" i="4" s="1"/>
  <c r="F189" i="4"/>
  <c r="G189" i="4" s="1"/>
  <c r="R188" i="4"/>
  <c r="N188" i="4"/>
  <c r="O188" i="4" s="1"/>
  <c r="K188" i="4"/>
  <c r="L188" i="4" s="1"/>
  <c r="F188" i="4"/>
  <c r="G188" i="4" s="1"/>
  <c r="R187" i="4"/>
  <c r="N187" i="4"/>
  <c r="O187" i="4" s="1"/>
  <c r="K187" i="4"/>
  <c r="L187" i="4" s="1"/>
  <c r="F187" i="4"/>
  <c r="G187" i="4" s="1"/>
  <c r="R186" i="4"/>
  <c r="N186" i="4"/>
  <c r="O186" i="4" s="1"/>
  <c r="K186" i="4"/>
  <c r="L186" i="4" s="1"/>
  <c r="F186" i="4"/>
  <c r="G186" i="4" s="1"/>
  <c r="R185" i="4"/>
  <c r="N185" i="4"/>
  <c r="O185" i="4" s="1"/>
  <c r="K185" i="4"/>
  <c r="L185" i="4" s="1"/>
  <c r="F185" i="4"/>
  <c r="G185" i="4" s="1"/>
  <c r="R184" i="4"/>
  <c r="N184" i="4"/>
  <c r="O184" i="4" s="1"/>
  <c r="K184" i="4"/>
  <c r="L184" i="4" s="1"/>
  <c r="F184" i="4"/>
  <c r="G184" i="4" s="1"/>
  <c r="R183" i="4"/>
  <c r="N183" i="4"/>
  <c r="O183" i="4" s="1"/>
  <c r="K183" i="4"/>
  <c r="L183" i="4" s="1"/>
  <c r="F183" i="4"/>
  <c r="G183" i="4" s="1"/>
  <c r="R182" i="4"/>
  <c r="N182" i="4"/>
  <c r="O182" i="4" s="1"/>
  <c r="K182" i="4"/>
  <c r="L182" i="4" s="1"/>
  <c r="F182" i="4"/>
  <c r="G182" i="4" s="1"/>
  <c r="R181" i="4"/>
  <c r="N181" i="4"/>
  <c r="O181" i="4" s="1"/>
  <c r="K181" i="4"/>
  <c r="L181" i="4" s="1"/>
  <c r="F181" i="4"/>
  <c r="G181" i="4" s="1"/>
  <c r="R180" i="4"/>
  <c r="N180" i="4"/>
  <c r="O180" i="4" s="1"/>
  <c r="K180" i="4"/>
  <c r="L180" i="4" s="1"/>
  <c r="F180" i="4"/>
  <c r="G180" i="4" s="1"/>
  <c r="R179" i="4"/>
  <c r="N179" i="4"/>
  <c r="O179" i="4" s="1"/>
  <c r="K179" i="4"/>
  <c r="L179" i="4" s="1"/>
  <c r="F179" i="4"/>
  <c r="G179" i="4" s="1"/>
  <c r="R178" i="4"/>
  <c r="N178" i="4"/>
  <c r="O178" i="4" s="1"/>
  <c r="K178" i="4"/>
  <c r="L178" i="4" s="1"/>
  <c r="F178" i="4"/>
  <c r="G178" i="4" s="1"/>
  <c r="R177" i="4"/>
  <c r="N177" i="4"/>
  <c r="O177" i="4" s="1"/>
  <c r="K177" i="4"/>
  <c r="L177" i="4" s="1"/>
  <c r="F177" i="4"/>
  <c r="G177" i="4" s="1"/>
  <c r="R176" i="4"/>
  <c r="N176" i="4"/>
  <c r="O176" i="4" s="1"/>
  <c r="K176" i="4"/>
  <c r="L176" i="4" s="1"/>
  <c r="F176" i="4"/>
  <c r="G176" i="4" s="1"/>
  <c r="R175" i="4"/>
  <c r="N175" i="4"/>
  <c r="O175" i="4" s="1"/>
  <c r="K175" i="4"/>
  <c r="L175" i="4" s="1"/>
  <c r="F175" i="4"/>
  <c r="G175" i="4" s="1"/>
  <c r="R174" i="4"/>
  <c r="N174" i="4"/>
  <c r="O174" i="4" s="1"/>
  <c r="K174" i="4"/>
  <c r="L174" i="4" s="1"/>
  <c r="F174" i="4"/>
  <c r="G174" i="4" s="1"/>
  <c r="R173" i="4"/>
  <c r="N173" i="4"/>
  <c r="O173" i="4" s="1"/>
  <c r="K173" i="4"/>
  <c r="L173" i="4" s="1"/>
  <c r="F173" i="4"/>
  <c r="G173" i="4" s="1"/>
  <c r="R172" i="4"/>
  <c r="N172" i="4"/>
  <c r="O172" i="4" s="1"/>
  <c r="K172" i="4"/>
  <c r="L172" i="4" s="1"/>
  <c r="F172" i="4"/>
  <c r="G172" i="4" s="1"/>
  <c r="R171" i="4"/>
  <c r="N171" i="4"/>
  <c r="O171" i="4" s="1"/>
  <c r="K171" i="4"/>
  <c r="L171" i="4" s="1"/>
  <c r="F171" i="4"/>
  <c r="G171" i="4" s="1"/>
  <c r="R170" i="4"/>
  <c r="N170" i="4"/>
  <c r="O170" i="4" s="1"/>
  <c r="K170" i="4"/>
  <c r="L170" i="4" s="1"/>
  <c r="F170" i="4"/>
  <c r="G170" i="4" s="1"/>
  <c r="R169" i="4"/>
  <c r="O169" i="4"/>
  <c r="N169" i="4"/>
  <c r="K169" i="4"/>
  <c r="L169" i="4" s="1"/>
  <c r="F169" i="4"/>
  <c r="G169" i="4" s="1"/>
  <c r="R168" i="4"/>
  <c r="N168" i="4"/>
  <c r="O168" i="4" s="1"/>
  <c r="K168" i="4"/>
  <c r="L168" i="4" s="1"/>
  <c r="F168" i="4"/>
  <c r="G168" i="4" s="1"/>
  <c r="R167" i="4"/>
  <c r="N167" i="4"/>
  <c r="O167" i="4" s="1"/>
  <c r="K167" i="4"/>
  <c r="L167" i="4" s="1"/>
  <c r="F167" i="4"/>
  <c r="G167" i="4" s="1"/>
  <c r="R166" i="4"/>
  <c r="N166" i="4"/>
  <c r="O166" i="4" s="1"/>
  <c r="K166" i="4"/>
  <c r="L166" i="4" s="1"/>
  <c r="F166" i="4"/>
  <c r="G166" i="4" s="1"/>
  <c r="R165" i="4"/>
  <c r="N165" i="4"/>
  <c r="O165" i="4" s="1"/>
  <c r="K165" i="4"/>
  <c r="L165" i="4" s="1"/>
  <c r="F165" i="4"/>
  <c r="G165" i="4" s="1"/>
  <c r="R164" i="4"/>
  <c r="N164" i="4"/>
  <c r="O164" i="4" s="1"/>
  <c r="K164" i="4"/>
  <c r="L164" i="4" s="1"/>
  <c r="F164" i="4"/>
  <c r="G164" i="4" s="1"/>
  <c r="R163" i="4"/>
  <c r="N163" i="4"/>
  <c r="O163" i="4" s="1"/>
  <c r="K163" i="4"/>
  <c r="L163" i="4" s="1"/>
  <c r="F163" i="4"/>
  <c r="G163" i="4" s="1"/>
  <c r="R162" i="4"/>
  <c r="N162" i="4"/>
  <c r="O162" i="4" s="1"/>
  <c r="K162" i="4"/>
  <c r="L162" i="4" s="1"/>
  <c r="F162" i="4"/>
  <c r="G162" i="4" s="1"/>
  <c r="R161" i="4"/>
  <c r="N161" i="4"/>
  <c r="O161" i="4" s="1"/>
  <c r="K161" i="4"/>
  <c r="L161" i="4" s="1"/>
  <c r="F161" i="4"/>
  <c r="G161" i="4" s="1"/>
  <c r="R160" i="4"/>
  <c r="N160" i="4"/>
  <c r="O160" i="4" s="1"/>
  <c r="K160" i="4"/>
  <c r="L160" i="4" s="1"/>
  <c r="F160" i="4"/>
  <c r="G160" i="4" s="1"/>
  <c r="R159" i="4"/>
  <c r="N159" i="4"/>
  <c r="O159" i="4" s="1"/>
  <c r="K159" i="4"/>
  <c r="L159" i="4" s="1"/>
  <c r="F159" i="4"/>
  <c r="G159" i="4" s="1"/>
  <c r="R158" i="4"/>
  <c r="N158" i="4"/>
  <c r="O158" i="4" s="1"/>
  <c r="K158" i="4"/>
  <c r="L158" i="4" s="1"/>
  <c r="F158" i="4"/>
  <c r="G158" i="4" s="1"/>
  <c r="R157" i="4"/>
  <c r="N157" i="4"/>
  <c r="O157" i="4" s="1"/>
  <c r="K157" i="4"/>
  <c r="L157" i="4" s="1"/>
  <c r="F157" i="4"/>
  <c r="G157" i="4" s="1"/>
  <c r="R156" i="4"/>
  <c r="N156" i="4"/>
  <c r="O156" i="4" s="1"/>
  <c r="K156" i="4"/>
  <c r="L156" i="4" s="1"/>
  <c r="F156" i="4"/>
  <c r="G156" i="4" s="1"/>
  <c r="N155" i="4"/>
  <c r="O155" i="4" s="1"/>
  <c r="K155" i="4"/>
  <c r="L155" i="4" s="1"/>
  <c r="F155" i="4"/>
  <c r="G155" i="4" s="1"/>
  <c r="R154" i="4"/>
  <c r="N154" i="4"/>
  <c r="O154" i="4" s="1"/>
  <c r="K154" i="4"/>
  <c r="L154" i="4" s="1"/>
  <c r="F154" i="4"/>
  <c r="G154" i="4" s="1"/>
  <c r="R153" i="4"/>
  <c r="N153" i="4"/>
  <c r="O153" i="4" s="1"/>
  <c r="K153" i="4"/>
  <c r="L153" i="4" s="1"/>
  <c r="F153" i="4"/>
  <c r="G153" i="4" s="1"/>
  <c r="R152" i="4"/>
  <c r="N152" i="4"/>
  <c r="O152" i="4" s="1"/>
  <c r="K152" i="4"/>
  <c r="L152" i="4" s="1"/>
  <c r="F152" i="4"/>
  <c r="G152" i="4" s="1"/>
  <c r="R151" i="4"/>
  <c r="N151" i="4"/>
  <c r="O151" i="4" s="1"/>
  <c r="K151" i="4"/>
  <c r="L151" i="4" s="1"/>
  <c r="F151" i="4"/>
  <c r="G151" i="4" s="1"/>
  <c r="R150" i="4"/>
  <c r="N150" i="4"/>
  <c r="O150" i="4" s="1"/>
  <c r="K150" i="4"/>
  <c r="L150" i="4" s="1"/>
  <c r="F150" i="4"/>
  <c r="G150" i="4" s="1"/>
  <c r="R149" i="4"/>
  <c r="N149" i="4"/>
  <c r="O149" i="4" s="1"/>
  <c r="K149" i="4"/>
  <c r="L149" i="4" s="1"/>
  <c r="F149" i="4"/>
  <c r="G149" i="4" s="1"/>
  <c r="R148" i="4"/>
  <c r="N148" i="4"/>
  <c r="O148" i="4" s="1"/>
  <c r="K148" i="4"/>
  <c r="L148" i="4" s="1"/>
  <c r="F148" i="4"/>
  <c r="G148" i="4" s="1"/>
  <c r="R147" i="4"/>
  <c r="N147" i="4"/>
  <c r="O147" i="4" s="1"/>
  <c r="K147" i="4"/>
  <c r="L147" i="4" s="1"/>
  <c r="F147" i="4"/>
  <c r="G147" i="4" s="1"/>
  <c r="R146" i="4"/>
  <c r="N146" i="4"/>
  <c r="O146" i="4" s="1"/>
  <c r="K146" i="4"/>
  <c r="L146" i="4" s="1"/>
  <c r="F146" i="4"/>
  <c r="G146" i="4" s="1"/>
  <c r="R145" i="4"/>
  <c r="N145" i="4"/>
  <c r="O145" i="4" s="1"/>
  <c r="K145" i="4"/>
  <c r="L145" i="4" s="1"/>
  <c r="F145" i="4"/>
  <c r="G145" i="4" s="1"/>
  <c r="R144" i="4"/>
  <c r="N144" i="4"/>
  <c r="O144" i="4" s="1"/>
  <c r="K144" i="4"/>
  <c r="L144" i="4" s="1"/>
  <c r="F144" i="4"/>
  <c r="G144" i="4" s="1"/>
  <c r="R143" i="4"/>
  <c r="N143" i="4"/>
  <c r="O143" i="4" s="1"/>
  <c r="K143" i="4"/>
  <c r="L143" i="4" s="1"/>
  <c r="F143" i="4"/>
  <c r="G143" i="4" s="1"/>
  <c r="R142" i="4"/>
  <c r="N142" i="4"/>
  <c r="O142" i="4" s="1"/>
  <c r="K142" i="4"/>
  <c r="L142" i="4" s="1"/>
  <c r="F142" i="4"/>
  <c r="G142" i="4" s="1"/>
  <c r="R141" i="4"/>
  <c r="N141" i="4"/>
  <c r="O141" i="4" s="1"/>
  <c r="K141" i="4"/>
  <c r="L141" i="4" s="1"/>
  <c r="F141" i="4"/>
  <c r="G141" i="4" s="1"/>
  <c r="R140" i="4"/>
  <c r="N140" i="4"/>
  <c r="O140" i="4" s="1"/>
  <c r="K140" i="4"/>
  <c r="L140" i="4" s="1"/>
  <c r="F140" i="4"/>
  <c r="G140" i="4" s="1"/>
  <c r="R139" i="4"/>
  <c r="N139" i="4"/>
  <c r="O139" i="4" s="1"/>
  <c r="K139" i="4"/>
  <c r="L139" i="4" s="1"/>
  <c r="F139" i="4"/>
  <c r="G139" i="4" s="1"/>
  <c r="R138" i="4"/>
  <c r="N138" i="4"/>
  <c r="O138" i="4" s="1"/>
  <c r="K138" i="4"/>
  <c r="L138" i="4" s="1"/>
  <c r="F138" i="4"/>
  <c r="G138" i="4" s="1"/>
  <c r="R137" i="4"/>
  <c r="N137" i="4"/>
  <c r="O137" i="4" s="1"/>
  <c r="K137" i="4"/>
  <c r="L137" i="4" s="1"/>
  <c r="F137" i="4"/>
  <c r="G137" i="4" s="1"/>
  <c r="R136" i="4"/>
  <c r="N136" i="4"/>
  <c r="O136" i="4" s="1"/>
  <c r="K136" i="4"/>
  <c r="L136" i="4" s="1"/>
  <c r="F136" i="4"/>
  <c r="G136" i="4" s="1"/>
  <c r="R135" i="4"/>
  <c r="N135" i="4"/>
  <c r="O135" i="4" s="1"/>
  <c r="K135" i="4"/>
  <c r="L135" i="4" s="1"/>
  <c r="F135" i="4"/>
  <c r="G135" i="4" s="1"/>
  <c r="R134" i="4"/>
  <c r="N134" i="4"/>
  <c r="O134" i="4" s="1"/>
  <c r="K134" i="4"/>
  <c r="L134" i="4" s="1"/>
  <c r="F134" i="4"/>
  <c r="G134" i="4" s="1"/>
  <c r="R133" i="4"/>
  <c r="N133" i="4"/>
  <c r="O133" i="4" s="1"/>
  <c r="K133" i="4"/>
  <c r="L133" i="4" s="1"/>
  <c r="F133" i="4"/>
  <c r="G133" i="4" s="1"/>
  <c r="R132" i="4"/>
  <c r="N132" i="4"/>
  <c r="O132" i="4" s="1"/>
  <c r="K132" i="4"/>
  <c r="L132" i="4" s="1"/>
  <c r="F132" i="4"/>
  <c r="G132" i="4" s="1"/>
  <c r="R131" i="4"/>
  <c r="N131" i="4"/>
  <c r="O131" i="4" s="1"/>
  <c r="K131" i="4"/>
  <c r="L131" i="4" s="1"/>
  <c r="F131" i="4"/>
  <c r="G131" i="4" s="1"/>
  <c r="R130" i="4"/>
  <c r="N130" i="4"/>
  <c r="O130" i="4" s="1"/>
  <c r="K130" i="4"/>
  <c r="L130" i="4" s="1"/>
  <c r="F130" i="4"/>
  <c r="G130" i="4" s="1"/>
  <c r="R129" i="4"/>
  <c r="N129" i="4"/>
  <c r="O129" i="4" s="1"/>
  <c r="K129" i="4"/>
  <c r="L129" i="4" s="1"/>
  <c r="F129" i="4"/>
  <c r="G129" i="4" s="1"/>
  <c r="R128" i="4"/>
  <c r="N128" i="4"/>
  <c r="O128" i="4" s="1"/>
  <c r="K128" i="4"/>
  <c r="L128" i="4" s="1"/>
  <c r="F128" i="4"/>
  <c r="G128" i="4" s="1"/>
  <c r="R127" i="4"/>
  <c r="N127" i="4"/>
  <c r="O127" i="4" s="1"/>
  <c r="K127" i="4"/>
  <c r="L127" i="4" s="1"/>
  <c r="F127" i="4"/>
  <c r="G127" i="4" s="1"/>
  <c r="R126" i="4"/>
  <c r="N126" i="4"/>
  <c r="O126" i="4" s="1"/>
  <c r="K126" i="4"/>
  <c r="L126" i="4" s="1"/>
  <c r="F126" i="4"/>
  <c r="G126" i="4" s="1"/>
  <c r="R125" i="4"/>
  <c r="N125" i="4"/>
  <c r="O125" i="4" s="1"/>
  <c r="K125" i="4"/>
  <c r="L125" i="4" s="1"/>
  <c r="F125" i="4"/>
  <c r="G125" i="4" s="1"/>
  <c r="R124" i="4"/>
  <c r="N124" i="4"/>
  <c r="O124" i="4" s="1"/>
  <c r="K124" i="4"/>
  <c r="L124" i="4" s="1"/>
  <c r="F124" i="4"/>
  <c r="G124" i="4" s="1"/>
  <c r="R123" i="4"/>
  <c r="N123" i="4"/>
  <c r="O123" i="4" s="1"/>
  <c r="K123" i="4"/>
  <c r="L123" i="4" s="1"/>
  <c r="F123" i="4"/>
  <c r="G123" i="4" s="1"/>
  <c r="R122" i="4"/>
  <c r="N122" i="4"/>
  <c r="O122" i="4" s="1"/>
  <c r="K122" i="4"/>
  <c r="L122" i="4" s="1"/>
  <c r="F122" i="4"/>
  <c r="G122" i="4" s="1"/>
  <c r="R121" i="4"/>
  <c r="N121" i="4"/>
  <c r="O121" i="4" s="1"/>
  <c r="K121" i="4"/>
  <c r="L121" i="4" s="1"/>
  <c r="F121" i="4"/>
  <c r="G121" i="4" s="1"/>
  <c r="R120" i="4"/>
  <c r="N120" i="4"/>
  <c r="O120" i="4" s="1"/>
  <c r="K120" i="4"/>
  <c r="L120" i="4" s="1"/>
  <c r="F120" i="4"/>
  <c r="G120" i="4" s="1"/>
  <c r="R119" i="4"/>
  <c r="N119" i="4"/>
  <c r="O119" i="4" s="1"/>
  <c r="K119" i="4"/>
  <c r="L119" i="4" s="1"/>
  <c r="F119" i="4"/>
  <c r="G119" i="4" s="1"/>
  <c r="R118" i="4"/>
  <c r="N118" i="4"/>
  <c r="O118" i="4" s="1"/>
  <c r="K118" i="4"/>
  <c r="L118" i="4" s="1"/>
  <c r="F118" i="4"/>
  <c r="G118" i="4" s="1"/>
  <c r="R117" i="4"/>
  <c r="N117" i="4"/>
  <c r="O117" i="4" s="1"/>
  <c r="K117" i="4"/>
  <c r="L117" i="4" s="1"/>
  <c r="F117" i="4"/>
  <c r="G117" i="4" s="1"/>
  <c r="R116" i="4"/>
  <c r="N116" i="4"/>
  <c r="O116" i="4" s="1"/>
  <c r="K116" i="4"/>
  <c r="L116" i="4" s="1"/>
  <c r="F116" i="4"/>
  <c r="G116" i="4" s="1"/>
  <c r="R115" i="4"/>
  <c r="N115" i="4"/>
  <c r="O115" i="4" s="1"/>
  <c r="K115" i="4"/>
  <c r="L115" i="4" s="1"/>
  <c r="F115" i="4"/>
  <c r="G115" i="4" s="1"/>
  <c r="R114" i="4"/>
  <c r="N114" i="4"/>
  <c r="O114" i="4" s="1"/>
  <c r="K114" i="4"/>
  <c r="L114" i="4" s="1"/>
  <c r="F114" i="4"/>
  <c r="G114" i="4" s="1"/>
  <c r="R113" i="4"/>
  <c r="N113" i="4"/>
  <c r="O113" i="4" s="1"/>
  <c r="K113" i="4"/>
  <c r="L113" i="4" s="1"/>
  <c r="F113" i="4"/>
  <c r="G113" i="4" s="1"/>
  <c r="R112" i="4"/>
  <c r="N112" i="4"/>
  <c r="O112" i="4" s="1"/>
  <c r="K112" i="4"/>
  <c r="L112" i="4" s="1"/>
  <c r="F112" i="4"/>
  <c r="G112" i="4" s="1"/>
  <c r="R111" i="4"/>
  <c r="N111" i="4"/>
  <c r="O111" i="4" s="1"/>
  <c r="K111" i="4"/>
  <c r="L111" i="4" s="1"/>
  <c r="F111" i="4"/>
  <c r="G111" i="4" s="1"/>
  <c r="R110" i="4"/>
  <c r="N110" i="4"/>
  <c r="O110" i="4" s="1"/>
  <c r="K110" i="4"/>
  <c r="L110" i="4" s="1"/>
  <c r="F110" i="4"/>
  <c r="G110" i="4" s="1"/>
  <c r="R109" i="4"/>
  <c r="N109" i="4"/>
  <c r="O109" i="4" s="1"/>
  <c r="K109" i="4"/>
  <c r="L109" i="4" s="1"/>
  <c r="F109" i="4"/>
  <c r="G109" i="4" s="1"/>
  <c r="R108" i="4"/>
  <c r="N108" i="4"/>
  <c r="O108" i="4" s="1"/>
  <c r="K108" i="4"/>
  <c r="L108" i="4" s="1"/>
  <c r="F108" i="4"/>
  <c r="G108" i="4" s="1"/>
  <c r="R107" i="4"/>
  <c r="N107" i="4"/>
  <c r="O107" i="4" s="1"/>
  <c r="K107" i="4"/>
  <c r="L107" i="4" s="1"/>
  <c r="F107" i="4"/>
  <c r="G107" i="4" s="1"/>
  <c r="R106" i="4"/>
  <c r="N106" i="4"/>
  <c r="O106" i="4" s="1"/>
  <c r="K106" i="4"/>
  <c r="L106" i="4" s="1"/>
  <c r="F106" i="4"/>
  <c r="G106" i="4" s="1"/>
  <c r="R105" i="4"/>
  <c r="N105" i="4"/>
  <c r="O105" i="4" s="1"/>
  <c r="K105" i="4"/>
  <c r="L105" i="4" s="1"/>
  <c r="F105" i="4"/>
  <c r="G105" i="4" s="1"/>
  <c r="R104" i="4"/>
  <c r="N104" i="4"/>
  <c r="O104" i="4" s="1"/>
  <c r="K104" i="4"/>
  <c r="L104" i="4" s="1"/>
  <c r="F104" i="4"/>
  <c r="G104" i="4" s="1"/>
  <c r="R103" i="4"/>
  <c r="N103" i="4"/>
  <c r="O103" i="4" s="1"/>
  <c r="K103" i="4"/>
  <c r="L103" i="4" s="1"/>
  <c r="F103" i="4"/>
  <c r="G103" i="4" s="1"/>
  <c r="R102" i="4"/>
  <c r="N102" i="4"/>
  <c r="O102" i="4" s="1"/>
  <c r="K102" i="4"/>
  <c r="L102" i="4" s="1"/>
  <c r="F102" i="4"/>
  <c r="G102" i="4" s="1"/>
  <c r="R101" i="4"/>
  <c r="N101" i="4"/>
  <c r="O101" i="4" s="1"/>
  <c r="K101" i="4"/>
  <c r="L101" i="4" s="1"/>
  <c r="F101" i="4"/>
  <c r="G101" i="4" s="1"/>
  <c r="R100" i="4"/>
  <c r="N100" i="4"/>
  <c r="O100" i="4" s="1"/>
  <c r="K100" i="4"/>
  <c r="L100" i="4" s="1"/>
  <c r="F100" i="4"/>
  <c r="G100" i="4" s="1"/>
  <c r="R99" i="4"/>
  <c r="N99" i="4"/>
  <c r="O99" i="4" s="1"/>
  <c r="K99" i="4"/>
  <c r="L99" i="4" s="1"/>
  <c r="F99" i="4"/>
  <c r="G99" i="4" s="1"/>
  <c r="R98" i="4"/>
  <c r="N98" i="4"/>
  <c r="O98" i="4" s="1"/>
  <c r="K98" i="4"/>
  <c r="L98" i="4" s="1"/>
  <c r="F98" i="4"/>
  <c r="G98" i="4" s="1"/>
  <c r="R97" i="4"/>
  <c r="N97" i="4"/>
  <c r="O97" i="4" s="1"/>
  <c r="K97" i="4"/>
  <c r="L97" i="4" s="1"/>
  <c r="F97" i="4"/>
  <c r="G97" i="4" s="1"/>
  <c r="R96" i="4"/>
  <c r="N96" i="4"/>
  <c r="O96" i="4" s="1"/>
  <c r="K96" i="4"/>
  <c r="L96" i="4" s="1"/>
  <c r="F96" i="4"/>
  <c r="G96" i="4" s="1"/>
  <c r="R95" i="4"/>
  <c r="N95" i="4"/>
  <c r="O95" i="4" s="1"/>
  <c r="K95" i="4"/>
  <c r="L95" i="4" s="1"/>
  <c r="F95" i="4"/>
  <c r="G95" i="4" s="1"/>
  <c r="R94" i="4"/>
  <c r="N94" i="4"/>
  <c r="O94" i="4" s="1"/>
  <c r="K94" i="4"/>
  <c r="L94" i="4" s="1"/>
  <c r="F94" i="4"/>
  <c r="G94" i="4" s="1"/>
  <c r="R93" i="4"/>
  <c r="N93" i="4"/>
  <c r="O93" i="4" s="1"/>
  <c r="K93" i="4"/>
  <c r="L93" i="4" s="1"/>
  <c r="F93" i="4"/>
  <c r="G93" i="4" s="1"/>
  <c r="R92" i="4"/>
  <c r="N92" i="4"/>
  <c r="O92" i="4" s="1"/>
  <c r="K92" i="4"/>
  <c r="L92" i="4" s="1"/>
  <c r="F92" i="4"/>
  <c r="G92" i="4" s="1"/>
  <c r="R91" i="4"/>
  <c r="N91" i="4"/>
  <c r="O91" i="4" s="1"/>
  <c r="K91" i="4"/>
  <c r="L91" i="4" s="1"/>
  <c r="F91" i="4"/>
  <c r="G91" i="4" s="1"/>
  <c r="R90" i="4"/>
  <c r="N90" i="4"/>
  <c r="O90" i="4" s="1"/>
  <c r="K90" i="4"/>
  <c r="L90" i="4" s="1"/>
  <c r="F90" i="4"/>
  <c r="G90" i="4" s="1"/>
  <c r="R89" i="4"/>
  <c r="N89" i="4"/>
  <c r="O89" i="4" s="1"/>
  <c r="K89" i="4"/>
  <c r="L89" i="4" s="1"/>
  <c r="F89" i="4"/>
  <c r="G89" i="4" s="1"/>
  <c r="R88" i="4"/>
  <c r="N88" i="4"/>
  <c r="O88" i="4" s="1"/>
  <c r="K88" i="4"/>
  <c r="L88" i="4" s="1"/>
  <c r="F88" i="4"/>
  <c r="G88" i="4" s="1"/>
  <c r="R87" i="4"/>
  <c r="N87" i="4"/>
  <c r="O87" i="4" s="1"/>
  <c r="K87" i="4"/>
  <c r="L87" i="4" s="1"/>
  <c r="F87" i="4"/>
  <c r="G87" i="4" s="1"/>
  <c r="R86" i="4"/>
  <c r="N86" i="4"/>
  <c r="O86" i="4" s="1"/>
  <c r="K86" i="4"/>
  <c r="L86" i="4" s="1"/>
  <c r="F86" i="4"/>
  <c r="G86" i="4" s="1"/>
  <c r="R85" i="4"/>
  <c r="N85" i="4"/>
  <c r="O85" i="4" s="1"/>
  <c r="K85" i="4"/>
  <c r="L85" i="4" s="1"/>
  <c r="F85" i="4"/>
  <c r="G85" i="4" s="1"/>
  <c r="R84" i="4"/>
  <c r="N84" i="4"/>
  <c r="O84" i="4" s="1"/>
  <c r="K84" i="4"/>
  <c r="L84" i="4" s="1"/>
  <c r="F84" i="4"/>
  <c r="G84" i="4" s="1"/>
  <c r="R83" i="4"/>
  <c r="N83" i="4"/>
  <c r="O83" i="4" s="1"/>
  <c r="K83" i="4"/>
  <c r="L83" i="4" s="1"/>
  <c r="F83" i="4"/>
  <c r="G83" i="4" s="1"/>
  <c r="R82" i="4"/>
  <c r="N82" i="4"/>
  <c r="O82" i="4" s="1"/>
  <c r="K82" i="4"/>
  <c r="L82" i="4" s="1"/>
  <c r="F82" i="4"/>
  <c r="G82" i="4" s="1"/>
  <c r="R81" i="4"/>
  <c r="N81" i="4"/>
  <c r="O81" i="4" s="1"/>
  <c r="K81" i="4"/>
  <c r="L81" i="4" s="1"/>
  <c r="F81" i="4"/>
  <c r="G81" i="4" s="1"/>
  <c r="R80" i="4"/>
  <c r="N80" i="4"/>
  <c r="O80" i="4" s="1"/>
  <c r="K80" i="4"/>
  <c r="L80" i="4" s="1"/>
  <c r="F80" i="4"/>
  <c r="G80" i="4" s="1"/>
  <c r="R79" i="4"/>
  <c r="N79" i="4"/>
  <c r="O79" i="4" s="1"/>
  <c r="K79" i="4"/>
  <c r="L79" i="4" s="1"/>
  <c r="F79" i="4"/>
  <c r="G79" i="4" s="1"/>
  <c r="R78" i="4"/>
  <c r="N78" i="4"/>
  <c r="O78" i="4" s="1"/>
  <c r="K78" i="4"/>
  <c r="L78" i="4" s="1"/>
  <c r="F78" i="4"/>
  <c r="G78" i="4" s="1"/>
  <c r="R77" i="4"/>
  <c r="N77" i="4"/>
  <c r="O77" i="4" s="1"/>
  <c r="K77" i="4"/>
  <c r="L77" i="4" s="1"/>
  <c r="F77" i="4"/>
  <c r="G77" i="4" s="1"/>
  <c r="R76" i="4"/>
  <c r="N76" i="4"/>
  <c r="O76" i="4" s="1"/>
  <c r="K76" i="4"/>
  <c r="L76" i="4" s="1"/>
  <c r="F76" i="4"/>
  <c r="G76" i="4" s="1"/>
  <c r="R75" i="4"/>
  <c r="N75" i="4"/>
  <c r="O75" i="4" s="1"/>
  <c r="K75" i="4"/>
  <c r="L75" i="4" s="1"/>
  <c r="F75" i="4"/>
  <c r="G75" i="4" s="1"/>
  <c r="R74" i="4"/>
  <c r="N74" i="4"/>
  <c r="O74" i="4" s="1"/>
  <c r="K74" i="4"/>
  <c r="L74" i="4" s="1"/>
  <c r="F74" i="4"/>
  <c r="G74" i="4" s="1"/>
  <c r="R73" i="4"/>
  <c r="N73" i="4"/>
  <c r="O73" i="4" s="1"/>
  <c r="K73" i="4"/>
  <c r="L73" i="4" s="1"/>
  <c r="F73" i="4"/>
  <c r="G73" i="4" s="1"/>
  <c r="R72" i="4"/>
  <c r="N72" i="4"/>
  <c r="O72" i="4" s="1"/>
  <c r="K72" i="4"/>
  <c r="L72" i="4" s="1"/>
  <c r="F72" i="4"/>
  <c r="G72" i="4" s="1"/>
  <c r="R71" i="4"/>
  <c r="N71" i="4"/>
  <c r="O71" i="4" s="1"/>
  <c r="K71" i="4"/>
  <c r="L71" i="4" s="1"/>
  <c r="F71" i="4"/>
  <c r="G71" i="4" s="1"/>
  <c r="R70" i="4"/>
  <c r="N70" i="4"/>
  <c r="O70" i="4" s="1"/>
  <c r="K70" i="4"/>
  <c r="L70" i="4" s="1"/>
  <c r="F70" i="4"/>
  <c r="G70" i="4" s="1"/>
  <c r="R69" i="4"/>
  <c r="N69" i="4"/>
  <c r="O69" i="4" s="1"/>
  <c r="K69" i="4"/>
  <c r="L69" i="4" s="1"/>
  <c r="F69" i="4"/>
  <c r="G69" i="4" s="1"/>
  <c r="R68" i="4"/>
  <c r="N68" i="4"/>
  <c r="O68" i="4" s="1"/>
  <c r="K68" i="4"/>
  <c r="L68" i="4" s="1"/>
  <c r="F68" i="4"/>
  <c r="G68" i="4" s="1"/>
  <c r="R67" i="4"/>
  <c r="N67" i="4"/>
  <c r="O67" i="4" s="1"/>
  <c r="K67" i="4"/>
  <c r="L67" i="4" s="1"/>
  <c r="F67" i="4"/>
  <c r="G67" i="4" s="1"/>
  <c r="R66" i="4"/>
  <c r="N66" i="4"/>
  <c r="O66" i="4" s="1"/>
  <c r="K66" i="4"/>
  <c r="L66" i="4" s="1"/>
  <c r="F66" i="4"/>
  <c r="G66" i="4" s="1"/>
  <c r="R65" i="4"/>
  <c r="N65" i="4"/>
  <c r="O65" i="4" s="1"/>
  <c r="K65" i="4"/>
  <c r="L65" i="4" s="1"/>
  <c r="F65" i="4"/>
  <c r="G65" i="4" s="1"/>
  <c r="R64" i="4"/>
  <c r="N64" i="4"/>
  <c r="O64" i="4" s="1"/>
  <c r="K64" i="4"/>
  <c r="L64" i="4" s="1"/>
  <c r="F64" i="4"/>
  <c r="G64" i="4" s="1"/>
  <c r="R63" i="4"/>
  <c r="N63" i="4"/>
  <c r="O63" i="4" s="1"/>
  <c r="K63" i="4"/>
  <c r="L63" i="4" s="1"/>
  <c r="F63" i="4"/>
  <c r="G63" i="4" s="1"/>
  <c r="R62" i="4"/>
  <c r="N62" i="4"/>
  <c r="O62" i="4" s="1"/>
  <c r="K62" i="4"/>
  <c r="L62" i="4" s="1"/>
  <c r="F62" i="4"/>
  <c r="G62" i="4" s="1"/>
  <c r="R61" i="4"/>
  <c r="N61" i="4"/>
  <c r="O61" i="4" s="1"/>
  <c r="K61" i="4"/>
  <c r="L61" i="4" s="1"/>
  <c r="F61" i="4"/>
  <c r="G61" i="4" s="1"/>
  <c r="R60" i="4"/>
  <c r="N60" i="4"/>
  <c r="O60" i="4" s="1"/>
  <c r="K60" i="4"/>
  <c r="L60" i="4" s="1"/>
  <c r="F60" i="4"/>
  <c r="G60" i="4" s="1"/>
  <c r="R59" i="4"/>
  <c r="N59" i="4"/>
  <c r="O59" i="4" s="1"/>
  <c r="K59" i="4"/>
  <c r="L59" i="4" s="1"/>
  <c r="F59" i="4"/>
  <c r="G59" i="4" s="1"/>
  <c r="R58" i="4"/>
  <c r="N58" i="4"/>
  <c r="O58" i="4" s="1"/>
  <c r="K58" i="4"/>
  <c r="L58" i="4" s="1"/>
  <c r="F58" i="4"/>
  <c r="G58" i="4" s="1"/>
  <c r="R57" i="4"/>
  <c r="N57" i="4"/>
  <c r="O57" i="4" s="1"/>
  <c r="K57" i="4"/>
  <c r="L57" i="4" s="1"/>
  <c r="F57" i="4"/>
  <c r="G57" i="4" s="1"/>
  <c r="R56" i="4"/>
  <c r="N56" i="4"/>
  <c r="O56" i="4" s="1"/>
  <c r="K56" i="4"/>
  <c r="L56" i="4" s="1"/>
  <c r="F56" i="4"/>
  <c r="G56" i="4" s="1"/>
  <c r="R55" i="4"/>
  <c r="N55" i="4"/>
  <c r="O55" i="4" s="1"/>
  <c r="K55" i="4"/>
  <c r="L55" i="4" s="1"/>
  <c r="F55" i="4"/>
  <c r="G55" i="4" s="1"/>
  <c r="R54" i="4"/>
  <c r="N54" i="4"/>
  <c r="O54" i="4" s="1"/>
  <c r="K54" i="4"/>
  <c r="L54" i="4" s="1"/>
  <c r="F54" i="4"/>
  <c r="G54" i="4" s="1"/>
  <c r="R53" i="4"/>
  <c r="N53" i="4"/>
  <c r="O53" i="4" s="1"/>
  <c r="K53" i="4"/>
  <c r="L53" i="4" s="1"/>
  <c r="F53" i="4"/>
  <c r="G53" i="4" s="1"/>
  <c r="R52" i="4"/>
  <c r="N52" i="4"/>
  <c r="O52" i="4" s="1"/>
  <c r="K52" i="4"/>
  <c r="L52" i="4" s="1"/>
  <c r="F52" i="4"/>
  <c r="G52" i="4" s="1"/>
  <c r="R51" i="4"/>
  <c r="N51" i="4"/>
  <c r="O51" i="4" s="1"/>
  <c r="K51" i="4"/>
  <c r="L51" i="4" s="1"/>
  <c r="F51" i="4"/>
  <c r="G51" i="4" s="1"/>
  <c r="R50" i="4"/>
  <c r="N50" i="4"/>
  <c r="O50" i="4" s="1"/>
  <c r="K50" i="4"/>
  <c r="L50" i="4" s="1"/>
  <c r="F50" i="4"/>
  <c r="G50" i="4" s="1"/>
  <c r="R49" i="4"/>
  <c r="N49" i="4"/>
  <c r="O49" i="4" s="1"/>
  <c r="K49" i="4"/>
  <c r="L49" i="4" s="1"/>
  <c r="F49" i="4"/>
  <c r="G49" i="4" s="1"/>
  <c r="R48" i="4"/>
  <c r="N48" i="4"/>
  <c r="O48" i="4" s="1"/>
  <c r="K48" i="4"/>
  <c r="L48" i="4" s="1"/>
  <c r="F48" i="4"/>
  <c r="G48" i="4" s="1"/>
  <c r="R47" i="4"/>
  <c r="N47" i="4"/>
  <c r="O47" i="4" s="1"/>
  <c r="K47" i="4"/>
  <c r="L47" i="4" s="1"/>
  <c r="F47" i="4"/>
  <c r="G47" i="4" s="1"/>
  <c r="R46" i="4"/>
  <c r="N46" i="4"/>
  <c r="O46" i="4" s="1"/>
  <c r="K46" i="4"/>
  <c r="L46" i="4" s="1"/>
  <c r="F46" i="4"/>
  <c r="G46" i="4" s="1"/>
  <c r="R45" i="4"/>
  <c r="N45" i="4"/>
  <c r="O45" i="4" s="1"/>
  <c r="K45" i="4"/>
  <c r="L45" i="4" s="1"/>
  <c r="F45" i="4"/>
  <c r="G45" i="4" s="1"/>
  <c r="R44" i="4"/>
  <c r="N44" i="4"/>
  <c r="O44" i="4" s="1"/>
  <c r="K44" i="4"/>
  <c r="L44" i="4" s="1"/>
  <c r="F44" i="4"/>
  <c r="G44" i="4" s="1"/>
  <c r="R43" i="4"/>
  <c r="N43" i="4"/>
  <c r="O43" i="4" s="1"/>
  <c r="K43" i="4"/>
  <c r="L43" i="4" s="1"/>
  <c r="F43" i="4"/>
  <c r="G43" i="4" s="1"/>
  <c r="R42" i="4"/>
  <c r="N42" i="4"/>
  <c r="O42" i="4" s="1"/>
  <c r="K42" i="4"/>
  <c r="L42" i="4" s="1"/>
  <c r="F42" i="4"/>
  <c r="G42" i="4" s="1"/>
  <c r="R41" i="4"/>
  <c r="N41" i="4"/>
  <c r="O41" i="4" s="1"/>
  <c r="K41" i="4"/>
  <c r="L41" i="4" s="1"/>
  <c r="F41" i="4"/>
  <c r="G41" i="4" s="1"/>
  <c r="R40" i="4"/>
  <c r="N40" i="4"/>
  <c r="O40" i="4" s="1"/>
  <c r="K40" i="4"/>
  <c r="L40" i="4" s="1"/>
  <c r="F40" i="4"/>
  <c r="G40" i="4" s="1"/>
  <c r="R39" i="4"/>
  <c r="N39" i="4"/>
  <c r="O39" i="4" s="1"/>
  <c r="K39" i="4"/>
  <c r="L39" i="4" s="1"/>
  <c r="F39" i="4"/>
  <c r="G39" i="4" s="1"/>
  <c r="R38" i="4"/>
  <c r="N38" i="4"/>
  <c r="O38" i="4" s="1"/>
  <c r="K38" i="4"/>
  <c r="L38" i="4" s="1"/>
  <c r="F38" i="4"/>
  <c r="G38" i="4" s="1"/>
  <c r="R37" i="4"/>
  <c r="N37" i="4"/>
  <c r="O37" i="4" s="1"/>
  <c r="K37" i="4"/>
  <c r="L37" i="4" s="1"/>
  <c r="F37" i="4"/>
  <c r="G37" i="4" s="1"/>
  <c r="R36" i="4"/>
  <c r="N36" i="4"/>
  <c r="O36" i="4" s="1"/>
  <c r="K36" i="4"/>
  <c r="L36" i="4" s="1"/>
  <c r="F36" i="4"/>
  <c r="G36" i="4" s="1"/>
  <c r="R35" i="4"/>
  <c r="N35" i="4"/>
  <c r="O35" i="4" s="1"/>
  <c r="K35" i="4"/>
  <c r="L35" i="4" s="1"/>
  <c r="F35" i="4"/>
  <c r="G35" i="4" s="1"/>
  <c r="R34" i="4"/>
  <c r="N34" i="4"/>
  <c r="O34" i="4" s="1"/>
  <c r="K34" i="4"/>
  <c r="L34" i="4" s="1"/>
  <c r="F34" i="4"/>
  <c r="G34" i="4" s="1"/>
  <c r="R33" i="4"/>
  <c r="N33" i="4"/>
  <c r="O33" i="4" s="1"/>
  <c r="K33" i="4"/>
  <c r="L33" i="4" s="1"/>
  <c r="F33" i="4"/>
  <c r="G33" i="4" s="1"/>
  <c r="R32" i="4"/>
  <c r="N32" i="4"/>
  <c r="O32" i="4" s="1"/>
  <c r="K32" i="4"/>
  <c r="L32" i="4" s="1"/>
  <c r="F32" i="4"/>
  <c r="G32" i="4" s="1"/>
  <c r="R31" i="4"/>
  <c r="N31" i="4"/>
  <c r="O31" i="4" s="1"/>
  <c r="K31" i="4"/>
  <c r="L31" i="4" s="1"/>
  <c r="F31" i="4"/>
  <c r="G31" i="4" s="1"/>
  <c r="R30" i="4"/>
  <c r="N30" i="4"/>
  <c r="O30" i="4" s="1"/>
  <c r="K30" i="4"/>
  <c r="L30" i="4" s="1"/>
  <c r="F30" i="4"/>
  <c r="G30" i="4" s="1"/>
  <c r="R29" i="4"/>
  <c r="N29" i="4"/>
  <c r="O29" i="4" s="1"/>
  <c r="K29" i="4"/>
  <c r="L29" i="4" s="1"/>
  <c r="F29" i="4"/>
  <c r="G29" i="4" s="1"/>
  <c r="R28" i="4"/>
  <c r="N28" i="4"/>
  <c r="O28" i="4" s="1"/>
  <c r="K28" i="4"/>
  <c r="L28" i="4" s="1"/>
  <c r="F28" i="4"/>
  <c r="G28" i="4" s="1"/>
  <c r="R27" i="4"/>
  <c r="N27" i="4"/>
  <c r="O27" i="4" s="1"/>
  <c r="K27" i="4"/>
  <c r="L27" i="4" s="1"/>
  <c r="F27" i="4"/>
  <c r="G27" i="4" s="1"/>
  <c r="R26" i="4"/>
  <c r="N26" i="4"/>
  <c r="O26" i="4" s="1"/>
  <c r="K26" i="4"/>
  <c r="L26" i="4" s="1"/>
  <c r="F26" i="4"/>
  <c r="G26" i="4" s="1"/>
  <c r="R25" i="4"/>
  <c r="N25" i="4"/>
  <c r="O25" i="4" s="1"/>
  <c r="K25" i="4"/>
  <c r="L25" i="4" s="1"/>
  <c r="F25" i="4"/>
  <c r="G25" i="4" s="1"/>
  <c r="R24" i="4"/>
  <c r="N24" i="4"/>
  <c r="O24" i="4" s="1"/>
  <c r="K24" i="4"/>
  <c r="L24" i="4" s="1"/>
  <c r="F24" i="4"/>
  <c r="G24" i="4" s="1"/>
  <c r="R23" i="4"/>
  <c r="N23" i="4"/>
  <c r="O23" i="4" s="1"/>
  <c r="K23" i="4"/>
  <c r="L23" i="4" s="1"/>
  <c r="F23" i="4"/>
  <c r="G23" i="4" s="1"/>
  <c r="R22" i="4"/>
  <c r="N22" i="4"/>
  <c r="O22" i="4" s="1"/>
  <c r="K22" i="4"/>
  <c r="L22" i="4" s="1"/>
  <c r="F22" i="4"/>
  <c r="G22" i="4" s="1"/>
  <c r="R21" i="4"/>
  <c r="N21" i="4"/>
  <c r="O21" i="4" s="1"/>
  <c r="K21" i="4"/>
  <c r="L21" i="4" s="1"/>
  <c r="F21" i="4"/>
  <c r="G21" i="4" s="1"/>
  <c r="R20" i="4"/>
  <c r="N20" i="4"/>
  <c r="O20" i="4" s="1"/>
  <c r="K20" i="4"/>
  <c r="L20" i="4" s="1"/>
  <c r="F20" i="4"/>
  <c r="G20" i="4" s="1"/>
  <c r="R19" i="4"/>
  <c r="N19" i="4"/>
  <c r="O19" i="4" s="1"/>
  <c r="K19" i="4"/>
  <c r="L19" i="4" s="1"/>
  <c r="F19" i="4"/>
  <c r="G19" i="4" s="1"/>
  <c r="R18" i="4"/>
  <c r="N18" i="4"/>
  <c r="O18" i="4" s="1"/>
  <c r="K18" i="4"/>
  <c r="L18" i="4" s="1"/>
  <c r="F18" i="4"/>
  <c r="G18" i="4" s="1"/>
  <c r="R17" i="4"/>
  <c r="N17" i="4"/>
  <c r="O17" i="4" s="1"/>
  <c r="K17" i="4"/>
  <c r="L17" i="4" s="1"/>
  <c r="F17" i="4"/>
  <c r="G17" i="4" s="1"/>
  <c r="R16" i="4"/>
  <c r="N16" i="4"/>
  <c r="O16" i="4" s="1"/>
  <c r="K16" i="4"/>
  <c r="L16" i="4" s="1"/>
  <c r="F16" i="4"/>
  <c r="G16" i="4" s="1"/>
  <c r="R15" i="4"/>
  <c r="N15" i="4"/>
  <c r="O15" i="4" s="1"/>
  <c r="K15" i="4"/>
  <c r="L15" i="4" s="1"/>
  <c r="F15" i="4"/>
  <c r="G15" i="4" s="1"/>
  <c r="R14" i="4"/>
  <c r="N14" i="4"/>
  <c r="O14" i="4" s="1"/>
  <c r="K14" i="4"/>
  <c r="L14" i="4" s="1"/>
  <c r="F14" i="4"/>
  <c r="G14" i="4" s="1"/>
  <c r="R13" i="4"/>
  <c r="N13" i="4"/>
  <c r="O13" i="4" s="1"/>
  <c r="K13" i="4"/>
  <c r="L13" i="4" s="1"/>
  <c r="F13" i="4"/>
  <c r="G13" i="4" s="1"/>
  <c r="R12" i="4"/>
  <c r="N12" i="4"/>
  <c r="O12" i="4" s="1"/>
  <c r="K12" i="4"/>
  <c r="L12" i="4" s="1"/>
  <c r="F12" i="4"/>
  <c r="G12" i="4" s="1"/>
  <c r="R11" i="4"/>
  <c r="N11" i="4"/>
  <c r="O11" i="4" s="1"/>
  <c r="K11" i="4"/>
  <c r="L11" i="4" s="1"/>
  <c r="F11" i="4"/>
  <c r="G11" i="4" s="1"/>
  <c r="R10" i="4"/>
  <c r="N10" i="4"/>
  <c r="O10" i="4" s="1"/>
  <c r="K10" i="4"/>
  <c r="L10" i="4" s="1"/>
  <c r="F10" i="4"/>
  <c r="G10" i="4" s="1"/>
  <c r="R9" i="4"/>
  <c r="N9" i="4"/>
  <c r="O9" i="4" s="1"/>
  <c r="K9" i="4"/>
  <c r="L9" i="4" s="1"/>
  <c r="F9" i="4"/>
  <c r="G9" i="4" s="1"/>
  <c r="R8" i="4"/>
  <c r="N8" i="4"/>
  <c r="O8" i="4" s="1"/>
  <c r="K8" i="4"/>
  <c r="L8" i="4" s="1"/>
  <c r="F8" i="4"/>
  <c r="G8" i="4" s="1"/>
  <c r="R7" i="4"/>
  <c r="N7" i="4"/>
  <c r="O7" i="4" s="1"/>
  <c r="K7" i="4"/>
  <c r="L7" i="4" s="1"/>
  <c r="F7" i="4"/>
  <c r="G7" i="4" s="1"/>
  <c r="R6" i="4"/>
  <c r="N6" i="4"/>
  <c r="O6" i="4" s="1"/>
  <c r="K6" i="4"/>
  <c r="L6" i="4" s="1"/>
  <c r="F6" i="4"/>
  <c r="G6" i="4" s="1"/>
  <c r="R5" i="4"/>
  <c r="N5" i="4"/>
  <c r="O5" i="4" s="1"/>
  <c r="K5" i="4"/>
  <c r="L5" i="4" s="1"/>
  <c r="F5" i="4"/>
  <c r="G5" i="4" s="1"/>
  <c r="R4" i="4"/>
  <c r="N4" i="4"/>
  <c r="O4" i="4" s="1"/>
  <c r="K4" i="4"/>
  <c r="L4" i="4" s="1"/>
  <c r="F4" i="4"/>
  <c r="G4" i="4" s="1"/>
  <c r="N3" i="4"/>
  <c r="O3" i="4" s="1"/>
  <c r="K3" i="4"/>
  <c r="L3" i="4" s="1"/>
  <c r="F3" i="4"/>
  <c r="G3" i="4" s="1"/>
  <c r="T223" i="3"/>
  <c r="P223" i="3"/>
  <c r="Q223" i="3" s="1"/>
  <c r="L223" i="3"/>
  <c r="N223" i="3" s="1"/>
  <c r="F223" i="3"/>
  <c r="G223" i="3" s="1"/>
  <c r="T222" i="3"/>
  <c r="P222" i="3"/>
  <c r="Q222" i="3" s="1"/>
  <c r="L222" i="3"/>
  <c r="N222" i="3" s="1"/>
  <c r="F222" i="3"/>
  <c r="G222" i="3" s="1"/>
  <c r="T221" i="3"/>
  <c r="P221" i="3"/>
  <c r="Q221" i="3" s="1"/>
  <c r="L221" i="3"/>
  <c r="N221" i="3" s="1"/>
  <c r="F221" i="3"/>
  <c r="G221" i="3" s="1"/>
  <c r="T220" i="3"/>
  <c r="P220" i="3"/>
  <c r="Q220" i="3" s="1"/>
  <c r="L220" i="3"/>
  <c r="N220" i="3" s="1"/>
  <c r="F220" i="3"/>
  <c r="G220" i="3" s="1"/>
  <c r="T219" i="3"/>
  <c r="P219" i="3"/>
  <c r="Q219" i="3" s="1"/>
  <c r="L219" i="3"/>
  <c r="N219" i="3" s="1"/>
  <c r="F219" i="3"/>
  <c r="G219" i="3" s="1"/>
  <c r="T218" i="3"/>
  <c r="P218" i="3"/>
  <c r="Q218" i="3" s="1"/>
  <c r="L218" i="3"/>
  <c r="N218" i="3" s="1"/>
  <c r="F218" i="3"/>
  <c r="G218" i="3" s="1"/>
  <c r="T217" i="3"/>
  <c r="P217" i="3"/>
  <c r="Q217" i="3" s="1"/>
  <c r="L217" i="3"/>
  <c r="N217" i="3" s="1"/>
  <c r="F217" i="3"/>
  <c r="G217" i="3" s="1"/>
  <c r="T216" i="3"/>
  <c r="P216" i="3"/>
  <c r="Q216" i="3" s="1"/>
  <c r="L216" i="3"/>
  <c r="N216" i="3" s="1"/>
  <c r="F216" i="3"/>
  <c r="G216" i="3" s="1"/>
  <c r="T215" i="3"/>
  <c r="P215" i="3"/>
  <c r="Q215" i="3" s="1"/>
  <c r="L215" i="3"/>
  <c r="N215" i="3" s="1"/>
  <c r="F215" i="3"/>
  <c r="G215" i="3" s="1"/>
  <c r="T214" i="3"/>
  <c r="P214" i="3"/>
  <c r="Q214" i="3" s="1"/>
  <c r="L214" i="3"/>
  <c r="N214" i="3" s="1"/>
  <c r="F214" i="3"/>
  <c r="G214" i="3" s="1"/>
  <c r="T213" i="3"/>
  <c r="P213" i="3"/>
  <c r="Q213" i="3" s="1"/>
  <c r="L213" i="3"/>
  <c r="N213" i="3" s="1"/>
  <c r="F213" i="3"/>
  <c r="G213" i="3" s="1"/>
  <c r="T212" i="3"/>
  <c r="P212" i="3"/>
  <c r="Q212" i="3" s="1"/>
  <c r="L212" i="3"/>
  <c r="N212" i="3" s="1"/>
  <c r="F212" i="3"/>
  <c r="G212" i="3" s="1"/>
  <c r="T211" i="3"/>
  <c r="P211" i="3"/>
  <c r="Q211" i="3" s="1"/>
  <c r="L211" i="3"/>
  <c r="N211" i="3" s="1"/>
  <c r="F211" i="3"/>
  <c r="G211" i="3" s="1"/>
  <c r="T205" i="3"/>
  <c r="P205" i="3"/>
  <c r="Q205" i="3" s="1"/>
  <c r="L205" i="3"/>
  <c r="N205" i="3" s="1"/>
  <c r="F205" i="3"/>
  <c r="G205" i="3" s="1"/>
  <c r="T204" i="3"/>
  <c r="P204" i="3"/>
  <c r="Q204" i="3" s="1"/>
  <c r="L204" i="3"/>
  <c r="N204" i="3" s="1"/>
  <c r="F204" i="3"/>
  <c r="G204" i="3" s="1"/>
  <c r="T203" i="3"/>
  <c r="P203" i="3"/>
  <c r="Q203" i="3" s="1"/>
  <c r="L203" i="3"/>
  <c r="N203" i="3" s="1"/>
  <c r="F203" i="3"/>
  <c r="G203" i="3" s="1"/>
  <c r="T202" i="3"/>
  <c r="P202" i="3"/>
  <c r="Q202" i="3" s="1"/>
  <c r="L202" i="3"/>
  <c r="N202" i="3" s="1"/>
  <c r="F202" i="3"/>
  <c r="G202" i="3" s="1"/>
  <c r="T201" i="3"/>
  <c r="P201" i="3"/>
  <c r="Q201" i="3" s="1"/>
  <c r="L201" i="3"/>
  <c r="N201" i="3" s="1"/>
  <c r="F201" i="3"/>
  <c r="G201" i="3" s="1"/>
  <c r="T200" i="3"/>
  <c r="P200" i="3"/>
  <c r="Q200" i="3" s="1"/>
  <c r="L200" i="3"/>
  <c r="N200" i="3" s="1"/>
  <c r="F200" i="3"/>
  <c r="G200" i="3" s="1"/>
  <c r="T199" i="3"/>
  <c r="P199" i="3"/>
  <c r="Q199" i="3" s="1"/>
  <c r="L199" i="3"/>
  <c r="N199" i="3" s="1"/>
  <c r="F199" i="3"/>
  <c r="G199" i="3" s="1"/>
  <c r="T198" i="3"/>
  <c r="P198" i="3"/>
  <c r="Q198" i="3" s="1"/>
  <c r="L198" i="3"/>
  <c r="N198" i="3" s="1"/>
  <c r="F198" i="3"/>
  <c r="G198" i="3" s="1"/>
  <c r="T197" i="3"/>
  <c r="P197" i="3"/>
  <c r="Q197" i="3" s="1"/>
  <c r="L197" i="3"/>
  <c r="N197" i="3" s="1"/>
  <c r="F197" i="3"/>
  <c r="G197" i="3" s="1"/>
  <c r="T196" i="3"/>
  <c r="P196" i="3"/>
  <c r="Q196" i="3" s="1"/>
  <c r="L196" i="3"/>
  <c r="N196" i="3" s="1"/>
  <c r="F196" i="3"/>
  <c r="G196" i="3" s="1"/>
  <c r="T195" i="3"/>
  <c r="P195" i="3"/>
  <c r="Q195" i="3" s="1"/>
  <c r="L195" i="3"/>
  <c r="N195" i="3" s="1"/>
  <c r="F195" i="3"/>
  <c r="G195" i="3" s="1"/>
  <c r="T194" i="3"/>
  <c r="P194" i="3"/>
  <c r="Q194" i="3" s="1"/>
  <c r="L194" i="3"/>
  <c r="N194" i="3" s="1"/>
  <c r="F194" i="3"/>
  <c r="G194" i="3" s="1"/>
  <c r="T193" i="3"/>
  <c r="P193" i="3"/>
  <c r="Q193" i="3" s="1"/>
  <c r="L193" i="3"/>
  <c r="N193" i="3" s="1"/>
  <c r="F193" i="3"/>
  <c r="G193" i="3" s="1"/>
  <c r="T192" i="3"/>
  <c r="P192" i="3"/>
  <c r="Q192" i="3" s="1"/>
  <c r="L192" i="3"/>
  <c r="N192" i="3" s="1"/>
  <c r="F192" i="3"/>
  <c r="G192" i="3" s="1"/>
  <c r="T191" i="3"/>
  <c r="P191" i="3"/>
  <c r="Q191" i="3" s="1"/>
  <c r="L191" i="3"/>
  <c r="N191" i="3" s="1"/>
  <c r="F191" i="3"/>
  <c r="G191" i="3" s="1"/>
  <c r="T190" i="3"/>
  <c r="P190" i="3"/>
  <c r="Q190" i="3" s="1"/>
  <c r="L190" i="3"/>
  <c r="N190" i="3" s="1"/>
  <c r="F190" i="3"/>
  <c r="G190" i="3" s="1"/>
  <c r="T189" i="3"/>
  <c r="P189" i="3"/>
  <c r="Q189" i="3" s="1"/>
  <c r="L189" i="3"/>
  <c r="N189" i="3" s="1"/>
  <c r="F189" i="3"/>
  <c r="G189" i="3" s="1"/>
  <c r="T188" i="3"/>
  <c r="P188" i="3"/>
  <c r="Q188" i="3" s="1"/>
  <c r="L188" i="3"/>
  <c r="N188" i="3" s="1"/>
  <c r="F188" i="3"/>
  <c r="G188" i="3" s="1"/>
  <c r="T187" i="3"/>
  <c r="P187" i="3"/>
  <c r="Q187" i="3" s="1"/>
  <c r="L187" i="3"/>
  <c r="N187" i="3" s="1"/>
  <c r="F187" i="3"/>
  <c r="G187" i="3" s="1"/>
  <c r="T186" i="3"/>
  <c r="P186" i="3"/>
  <c r="Q186" i="3" s="1"/>
  <c r="L186" i="3"/>
  <c r="N186" i="3" s="1"/>
  <c r="F186" i="3"/>
  <c r="G186" i="3" s="1"/>
  <c r="T185" i="3"/>
  <c r="P185" i="3"/>
  <c r="Q185" i="3" s="1"/>
  <c r="L185" i="3"/>
  <c r="N185" i="3" s="1"/>
  <c r="F185" i="3"/>
  <c r="G185" i="3" s="1"/>
  <c r="T184" i="3"/>
  <c r="P184" i="3"/>
  <c r="Q184" i="3" s="1"/>
  <c r="L184" i="3"/>
  <c r="N184" i="3" s="1"/>
  <c r="F184" i="3"/>
  <c r="G184" i="3" s="1"/>
  <c r="T183" i="3"/>
  <c r="P183" i="3"/>
  <c r="Q183" i="3" s="1"/>
  <c r="L183" i="3"/>
  <c r="N183" i="3" s="1"/>
  <c r="F183" i="3"/>
  <c r="G183" i="3" s="1"/>
  <c r="T182" i="3"/>
  <c r="P182" i="3"/>
  <c r="Q182" i="3" s="1"/>
  <c r="L182" i="3"/>
  <c r="N182" i="3" s="1"/>
  <c r="F182" i="3"/>
  <c r="G182" i="3" s="1"/>
  <c r="T181" i="3"/>
  <c r="P181" i="3"/>
  <c r="Q181" i="3" s="1"/>
  <c r="L181" i="3"/>
  <c r="N181" i="3" s="1"/>
  <c r="F181" i="3"/>
  <c r="G181" i="3" s="1"/>
  <c r="T180" i="3"/>
  <c r="P180" i="3"/>
  <c r="Q180" i="3" s="1"/>
  <c r="L180" i="3"/>
  <c r="N180" i="3" s="1"/>
  <c r="F180" i="3"/>
  <c r="G180" i="3" s="1"/>
  <c r="T179" i="3"/>
  <c r="P179" i="3"/>
  <c r="Q179" i="3" s="1"/>
  <c r="L179" i="3"/>
  <c r="N179" i="3" s="1"/>
  <c r="F179" i="3"/>
  <c r="G179" i="3" s="1"/>
  <c r="T178" i="3"/>
  <c r="P178" i="3"/>
  <c r="Q178" i="3" s="1"/>
  <c r="L178" i="3"/>
  <c r="N178" i="3" s="1"/>
  <c r="F178" i="3"/>
  <c r="G178" i="3" s="1"/>
  <c r="T177" i="3"/>
  <c r="P177" i="3"/>
  <c r="Q177" i="3" s="1"/>
  <c r="L177" i="3"/>
  <c r="N177" i="3" s="1"/>
  <c r="F177" i="3"/>
  <c r="G177" i="3" s="1"/>
  <c r="T176" i="3"/>
  <c r="P176" i="3"/>
  <c r="Q176" i="3" s="1"/>
  <c r="L176" i="3"/>
  <c r="N176" i="3" s="1"/>
  <c r="T175" i="3"/>
  <c r="P175" i="3"/>
  <c r="Q175" i="3" s="1"/>
  <c r="N175" i="3"/>
  <c r="F175" i="3"/>
  <c r="G175" i="3" s="1"/>
  <c r="T174" i="3"/>
  <c r="P174" i="3"/>
  <c r="Q174" i="3" s="1"/>
  <c r="L174" i="3"/>
  <c r="N174" i="3" s="1"/>
  <c r="F174" i="3"/>
  <c r="G174" i="3" s="1"/>
  <c r="T173" i="3"/>
  <c r="P173" i="3"/>
  <c r="Q173" i="3" s="1"/>
  <c r="L173" i="3"/>
  <c r="N173" i="3" s="1"/>
  <c r="F173" i="3"/>
  <c r="G173" i="3" s="1"/>
  <c r="T172" i="3"/>
  <c r="P172" i="3"/>
  <c r="Q172" i="3" s="1"/>
  <c r="L172" i="3"/>
  <c r="N172" i="3" s="1"/>
  <c r="F172" i="3"/>
  <c r="G172" i="3" s="1"/>
  <c r="T171" i="3"/>
  <c r="P171" i="3"/>
  <c r="Q171" i="3" s="1"/>
  <c r="L171" i="3"/>
  <c r="N171" i="3" s="1"/>
  <c r="F171" i="3"/>
  <c r="G171" i="3" s="1"/>
  <c r="T170" i="3"/>
  <c r="P170" i="3"/>
  <c r="Q170" i="3" s="1"/>
  <c r="L170" i="3"/>
  <c r="N170" i="3" s="1"/>
  <c r="F170" i="3"/>
  <c r="G170" i="3" s="1"/>
  <c r="T169" i="3"/>
  <c r="P169" i="3"/>
  <c r="Q169" i="3" s="1"/>
  <c r="L169" i="3"/>
  <c r="N169" i="3" s="1"/>
  <c r="F169" i="3"/>
  <c r="G169" i="3" s="1"/>
  <c r="T168" i="3"/>
  <c r="P168" i="3"/>
  <c r="Q168" i="3" s="1"/>
  <c r="L168" i="3"/>
  <c r="N168" i="3" s="1"/>
  <c r="F168" i="3"/>
  <c r="G168" i="3" s="1"/>
  <c r="T167" i="3"/>
  <c r="P167" i="3"/>
  <c r="Q167" i="3" s="1"/>
  <c r="L167" i="3"/>
  <c r="N167" i="3" s="1"/>
  <c r="F167" i="3"/>
  <c r="G167" i="3" s="1"/>
  <c r="T166" i="3"/>
  <c r="P166" i="3"/>
  <c r="Q166" i="3" s="1"/>
  <c r="L166" i="3"/>
  <c r="N166" i="3" s="1"/>
  <c r="F166" i="3"/>
  <c r="G166" i="3" s="1"/>
  <c r="T165" i="3"/>
  <c r="P165" i="3"/>
  <c r="Q165" i="3" s="1"/>
  <c r="L165" i="3"/>
  <c r="N165" i="3" s="1"/>
  <c r="F165" i="3"/>
  <c r="G165" i="3" s="1"/>
  <c r="T164" i="3"/>
  <c r="P164" i="3"/>
  <c r="Q164" i="3" s="1"/>
  <c r="L164" i="3"/>
  <c r="N164" i="3" s="1"/>
  <c r="F164" i="3"/>
  <c r="G164" i="3" s="1"/>
  <c r="T163" i="3"/>
  <c r="P163" i="3"/>
  <c r="Q163" i="3" s="1"/>
  <c r="L163" i="3"/>
  <c r="N163" i="3" s="1"/>
  <c r="F163" i="3"/>
  <c r="G163" i="3" s="1"/>
  <c r="T162" i="3"/>
  <c r="P162" i="3"/>
  <c r="Q162" i="3" s="1"/>
  <c r="L162" i="3"/>
  <c r="N162" i="3" s="1"/>
  <c r="F162" i="3"/>
  <c r="G162" i="3" s="1"/>
  <c r="T158" i="3"/>
  <c r="P158" i="3"/>
  <c r="Q158" i="3" s="1"/>
  <c r="L158" i="3"/>
  <c r="N158" i="3" s="1"/>
  <c r="F158" i="3"/>
  <c r="G158" i="3" s="1"/>
  <c r="T157" i="3"/>
  <c r="P157" i="3"/>
  <c r="Q157" i="3" s="1"/>
  <c r="L157" i="3"/>
  <c r="N157" i="3" s="1"/>
  <c r="F157" i="3"/>
  <c r="G157" i="3" s="1"/>
  <c r="T156" i="3"/>
  <c r="P156" i="3"/>
  <c r="Q156" i="3" s="1"/>
  <c r="L156" i="3"/>
  <c r="N156" i="3" s="1"/>
  <c r="F156" i="3"/>
  <c r="G156" i="3" s="1"/>
  <c r="T155" i="3"/>
  <c r="P155" i="3"/>
  <c r="Q155" i="3" s="1"/>
  <c r="L155" i="3"/>
  <c r="N155" i="3" s="1"/>
  <c r="F155" i="3"/>
  <c r="G155" i="3" s="1"/>
  <c r="T154" i="3"/>
  <c r="P154" i="3"/>
  <c r="Q154" i="3" s="1"/>
  <c r="L154" i="3"/>
  <c r="N154" i="3" s="1"/>
  <c r="F154" i="3"/>
  <c r="G154" i="3" s="1"/>
  <c r="T153" i="3"/>
  <c r="P153" i="3"/>
  <c r="Q153" i="3" s="1"/>
  <c r="L153" i="3"/>
  <c r="N153" i="3" s="1"/>
  <c r="F153" i="3"/>
  <c r="G153" i="3" s="1"/>
  <c r="T152" i="3"/>
  <c r="P152" i="3"/>
  <c r="Q152" i="3" s="1"/>
  <c r="L152" i="3"/>
  <c r="N152" i="3" s="1"/>
  <c r="F152" i="3"/>
  <c r="G152" i="3" s="1"/>
  <c r="T151" i="3"/>
  <c r="P151" i="3"/>
  <c r="Q151" i="3" s="1"/>
  <c r="L151" i="3"/>
  <c r="N151" i="3" s="1"/>
  <c r="F151" i="3"/>
  <c r="G151" i="3" s="1"/>
  <c r="T150" i="3"/>
  <c r="P150" i="3"/>
  <c r="Q150" i="3" s="1"/>
  <c r="L150" i="3"/>
  <c r="N150" i="3" s="1"/>
  <c r="F150" i="3"/>
  <c r="G150" i="3" s="1"/>
  <c r="T149" i="3"/>
  <c r="P149" i="3"/>
  <c r="Q149" i="3" s="1"/>
  <c r="L149" i="3"/>
  <c r="N149" i="3" s="1"/>
  <c r="F149" i="3"/>
  <c r="G149" i="3" s="1"/>
  <c r="T148" i="3"/>
  <c r="P148" i="3"/>
  <c r="Q148" i="3" s="1"/>
  <c r="L148" i="3"/>
  <c r="N148" i="3" s="1"/>
  <c r="F148" i="3"/>
  <c r="G148" i="3" s="1"/>
  <c r="T147" i="3"/>
  <c r="P147" i="3"/>
  <c r="Q147" i="3" s="1"/>
  <c r="L147" i="3"/>
  <c r="N147" i="3" s="1"/>
  <c r="F147" i="3"/>
  <c r="G147" i="3" s="1"/>
  <c r="T146" i="3"/>
  <c r="P146" i="3"/>
  <c r="Q146" i="3" s="1"/>
  <c r="L146" i="3"/>
  <c r="N146" i="3" s="1"/>
  <c r="F146" i="3"/>
  <c r="G146" i="3" s="1"/>
  <c r="T145" i="3"/>
  <c r="P145" i="3"/>
  <c r="Q145" i="3" s="1"/>
  <c r="L145" i="3"/>
  <c r="N145" i="3" s="1"/>
  <c r="F145" i="3"/>
  <c r="G145" i="3" s="1"/>
  <c r="T144" i="3"/>
  <c r="P144" i="3"/>
  <c r="Q144" i="3" s="1"/>
  <c r="L144" i="3"/>
  <c r="N144" i="3" s="1"/>
  <c r="F144" i="3"/>
  <c r="G144" i="3" s="1"/>
  <c r="T143" i="3"/>
  <c r="P143" i="3"/>
  <c r="Q143" i="3" s="1"/>
  <c r="L143" i="3"/>
  <c r="N143" i="3" s="1"/>
  <c r="F143" i="3"/>
  <c r="G143" i="3" s="1"/>
  <c r="T142" i="3"/>
  <c r="P142" i="3"/>
  <c r="Q142" i="3" s="1"/>
  <c r="L142" i="3"/>
  <c r="N142" i="3" s="1"/>
  <c r="F142" i="3"/>
  <c r="G142" i="3" s="1"/>
  <c r="T141" i="3"/>
  <c r="P141" i="3"/>
  <c r="Q141" i="3" s="1"/>
  <c r="L141" i="3"/>
  <c r="N141" i="3" s="1"/>
  <c r="F141" i="3"/>
  <c r="G141" i="3" s="1"/>
  <c r="T140" i="3"/>
  <c r="P140" i="3"/>
  <c r="Q140" i="3" s="1"/>
  <c r="L140" i="3"/>
  <c r="N140" i="3" s="1"/>
  <c r="F140" i="3"/>
  <c r="G140" i="3" s="1"/>
  <c r="T139" i="3"/>
  <c r="P139" i="3"/>
  <c r="Q139" i="3" s="1"/>
  <c r="L139" i="3"/>
  <c r="N139" i="3" s="1"/>
  <c r="F139" i="3"/>
  <c r="G139" i="3" s="1"/>
  <c r="T138" i="3"/>
  <c r="P138" i="3"/>
  <c r="Q138" i="3" s="1"/>
  <c r="L138" i="3"/>
  <c r="N138" i="3" s="1"/>
  <c r="F138" i="3"/>
  <c r="G138" i="3" s="1"/>
  <c r="T137" i="3"/>
  <c r="P137" i="3"/>
  <c r="Q137" i="3" s="1"/>
  <c r="L137" i="3"/>
  <c r="N137" i="3" s="1"/>
  <c r="F137" i="3"/>
  <c r="G137" i="3" s="1"/>
  <c r="T136" i="3"/>
  <c r="P136" i="3"/>
  <c r="Q136" i="3" s="1"/>
  <c r="L136" i="3"/>
  <c r="N136" i="3" s="1"/>
  <c r="F136" i="3"/>
  <c r="G136" i="3" s="1"/>
  <c r="T135" i="3"/>
  <c r="P135" i="3"/>
  <c r="Q135" i="3" s="1"/>
  <c r="L135" i="3"/>
  <c r="N135" i="3" s="1"/>
  <c r="F135" i="3"/>
  <c r="G135" i="3" s="1"/>
  <c r="T134" i="3"/>
  <c r="P134" i="3"/>
  <c r="Q134" i="3" s="1"/>
  <c r="L134" i="3"/>
  <c r="N134" i="3" s="1"/>
  <c r="F134" i="3"/>
  <c r="G134" i="3" s="1"/>
  <c r="T133" i="3"/>
  <c r="P133" i="3"/>
  <c r="Q133" i="3" s="1"/>
  <c r="L133" i="3"/>
  <c r="N133" i="3" s="1"/>
  <c r="F133" i="3"/>
  <c r="G133" i="3" s="1"/>
  <c r="T132" i="3"/>
  <c r="P132" i="3"/>
  <c r="Q132" i="3" s="1"/>
  <c r="L132" i="3"/>
  <c r="N132" i="3" s="1"/>
  <c r="F132" i="3"/>
  <c r="G132" i="3" s="1"/>
  <c r="T131" i="3"/>
  <c r="P131" i="3"/>
  <c r="Q131" i="3" s="1"/>
  <c r="L131" i="3"/>
  <c r="N131" i="3" s="1"/>
  <c r="F131" i="3"/>
  <c r="G131" i="3" s="1"/>
  <c r="T130" i="3"/>
  <c r="P130" i="3"/>
  <c r="Q130" i="3" s="1"/>
  <c r="L130" i="3"/>
  <c r="N130" i="3" s="1"/>
  <c r="F130" i="3"/>
  <c r="G130" i="3" s="1"/>
  <c r="T129" i="3"/>
  <c r="P129" i="3"/>
  <c r="Q129" i="3" s="1"/>
  <c r="L129" i="3"/>
  <c r="N129" i="3" s="1"/>
  <c r="F129" i="3"/>
  <c r="G129" i="3" s="1"/>
  <c r="T128" i="3"/>
  <c r="P128" i="3"/>
  <c r="Q128" i="3" s="1"/>
  <c r="L128" i="3"/>
  <c r="N128" i="3" s="1"/>
  <c r="F128" i="3"/>
  <c r="G128" i="3" s="1"/>
  <c r="T124" i="3"/>
  <c r="P124" i="3"/>
  <c r="Q124" i="3" s="1"/>
  <c r="L124" i="3"/>
  <c r="N124" i="3" s="1"/>
  <c r="F124" i="3"/>
  <c r="G124" i="3" s="1"/>
  <c r="T123" i="3"/>
  <c r="P123" i="3"/>
  <c r="Q123" i="3" s="1"/>
  <c r="L123" i="3"/>
  <c r="N123" i="3" s="1"/>
  <c r="F123" i="3"/>
  <c r="G123" i="3" s="1"/>
  <c r="T122" i="3"/>
  <c r="P122" i="3"/>
  <c r="Q122" i="3" s="1"/>
  <c r="L122" i="3"/>
  <c r="N122" i="3" s="1"/>
  <c r="F122" i="3"/>
  <c r="G122" i="3" s="1"/>
  <c r="T121" i="3"/>
  <c r="P121" i="3"/>
  <c r="Q121" i="3" s="1"/>
  <c r="L121" i="3"/>
  <c r="N121" i="3" s="1"/>
  <c r="F121" i="3"/>
  <c r="G121" i="3" s="1"/>
  <c r="T120" i="3"/>
  <c r="P120" i="3"/>
  <c r="Q120" i="3" s="1"/>
  <c r="L120" i="3"/>
  <c r="N120" i="3" s="1"/>
  <c r="F120" i="3"/>
  <c r="G120" i="3" s="1"/>
  <c r="T119" i="3"/>
  <c r="P119" i="3"/>
  <c r="Q119" i="3" s="1"/>
  <c r="L119" i="3"/>
  <c r="N119" i="3" s="1"/>
  <c r="F119" i="3"/>
  <c r="G119" i="3" s="1"/>
  <c r="T118" i="3"/>
  <c r="P118" i="3"/>
  <c r="Q118" i="3" s="1"/>
  <c r="L118" i="3"/>
  <c r="N118" i="3" s="1"/>
  <c r="F118" i="3"/>
  <c r="G118" i="3" s="1"/>
  <c r="T117" i="3"/>
  <c r="P117" i="3"/>
  <c r="Q117" i="3" s="1"/>
  <c r="L117" i="3"/>
  <c r="N117" i="3" s="1"/>
  <c r="F117" i="3"/>
  <c r="G117" i="3" s="1"/>
  <c r="T116" i="3"/>
  <c r="P116" i="3"/>
  <c r="Q116" i="3" s="1"/>
  <c r="L116" i="3"/>
  <c r="N116" i="3" s="1"/>
  <c r="F116" i="3"/>
  <c r="G116" i="3" s="1"/>
  <c r="T115" i="3"/>
  <c r="P115" i="3"/>
  <c r="Q115" i="3" s="1"/>
  <c r="L115" i="3"/>
  <c r="N115" i="3" s="1"/>
  <c r="F115" i="3"/>
  <c r="G115" i="3" s="1"/>
  <c r="T114" i="3"/>
  <c r="P114" i="3"/>
  <c r="Q114" i="3" s="1"/>
  <c r="L114" i="3"/>
  <c r="N114" i="3" s="1"/>
  <c r="F114" i="3"/>
  <c r="G114" i="3" s="1"/>
  <c r="T113" i="3"/>
  <c r="P113" i="3"/>
  <c r="Q113" i="3" s="1"/>
  <c r="L113" i="3"/>
  <c r="N113" i="3" s="1"/>
  <c r="F113" i="3"/>
  <c r="G113" i="3" s="1"/>
  <c r="T112" i="3"/>
  <c r="P112" i="3"/>
  <c r="Q112" i="3" s="1"/>
  <c r="L112" i="3"/>
  <c r="N112" i="3" s="1"/>
  <c r="F112" i="3"/>
  <c r="G112" i="3" s="1"/>
  <c r="T111" i="3"/>
  <c r="P111" i="3"/>
  <c r="Q111" i="3" s="1"/>
  <c r="L111" i="3"/>
  <c r="N111" i="3" s="1"/>
  <c r="F111" i="3"/>
  <c r="G111" i="3" s="1"/>
  <c r="T110" i="3"/>
  <c r="P110" i="3"/>
  <c r="Q110" i="3" s="1"/>
  <c r="L110" i="3"/>
  <c r="N110" i="3" s="1"/>
  <c r="F110" i="3"/>
  <c r="G110" i="3" s="1"/>
  <c r="T109" i="3"/>
  <c r="P109" i="3"/>
  <c r="Q109" i="3" s="1"/>
  <c r="L109" i="3"/>
  <c r="N109" i="3" s="1"/>
  <c r="F109" i="3"/>
  <c r="G109" i="3" s="1"/>
  <c r="T108" i="3"/>
  <c r="P108" i="3"/>
  <c r="Q108" i="3" s="1"/>
  <c r="L108" i="3"/>
  <c r="N108" i="3" s="1"/>
  <c r="F108" i="3"/>
  <c r="G108" i="3" s="1"/>
  <c r="T107" i="3"/>
  <c r="P107" i="3"/>
  <c r="Q107" i="3" s="1"/>
  <c r="L107" i="3"/>
  <c r="N107" i="3" s="1"/>
  <c r="F107" i="3"/>
  <c r="G107" i="3" s="1"/>
  <c r="T106" i="3"/>
  <c r="P106" i="3"/>
  <c r="Q106" i="3" s="1"/>
  <c r="L106" i="3"/>
  <c r="N106" i="3" s="1"/>
  <c r="F106" i="3"/>
  <c r="G106" i="3" s="1"/>
  <c r="T105" i="3"/>
  <c r="P105" i="3"/>
  <c r="Q105" i="3" s="1"/>
  <c r="L105" i="3"/>
  <c r="N105" i="3" s="1"/>
  <c r="F105" i="3"/>
  <c r="G105" i="3" s="1"/>
  <c r="T100" i="3"/>
  <c r="P100" i="3"/>
  <c r="Q100" i="3" s="1"/>
  <c r="L100" i="3"/>
  <c r="N100" i="3" s="1"/>
  <c r="F100" i="3"/>
  <c r="G100" i="3" s="1"/>
  <c r="T99" i="3"/>
  <c r="P99" i="3"/>
  <c r="Q99" i="3" s="1"/>
  <c r="L99" i="3"/>
  <c r="N99" i="3" s="1"/>
  <c r="F99" i="3"/>
  <c r="G99" i="3" s="1"/>
  <c r="T98" i="3"/>
  <c r="P98" i="3"/>
  <c r="Q98" i="3" s="1"/>
  <c r="L98" i="3"/>
  <c r="N98" i="3" s="1"/>
  <c r="F98" i="3"/>
  <c r="G98" i="3" s="1"/>
  <c r="T97" i="3"/>
  <c r="P97" i="3"/>
  <c r="Q97" i="3" s="1"/>
  <c r="L97" i="3"/>
  <c r="N97" i="3" s="1"/>
  <c r="F97" i="3"/>
  <c r="G97" i="3" s="1"/>
  <c r="T96" i="3"/>
  <c r="P96" i="3"/>
  <c r="Q96" i="3" s="1"/>
  <c r="L96" i="3"/>
  <c r="N96" i="3" s="1"/>
  <c r="F96" i="3"/>
  <c r="G96" i="3" s="1"/>
  <c r="T95" i="3"/>
  <c r="P95" i="3"/>
  <c r="Q95" i="3" s="1"/>
  <c r="L95" i="3"/>
  <c r="N95" i="3" s="1"/>
  <c r="F95" i="3"/>
  <c r="G95" i="3" s="1"/>
  <c r="T94" i="3"/>
  <c r="P94" i="3"/>
  <c r="Q94" i="3" s="1"/>
  <c r="L94" i="3"/>
  <c r="N94" i="3" s="1"/>
  <c r="F94" i="3"/>
  <c r="G94" i="3" s="1"/>
  <c r="T93" i="3"/>
  <c r="P93" i="3"/>
  <c r="Q93" i="3" s="1"/>
  <c r="L93" i="3"/>
  <c r="N93" i="3" s="1"/>
  <c r="F93" i="3"/>
  <c r="G93" i="3" s="1"/>
  <c r="T92" i="3"/>
  <c r="P92" i="3"/>
  <c r="Q92" i="3" s="1"/>
  <c r="L92" i="3"/>
  <c r="N92" i="3" s="1"/>
  <c r="F92" i="3"/>
  <c r="G92" i="3" s="1"/>
  <c r="T91" i="3"/>
  <c r="P91" i="3"/>
  <c r="Q91" i="3" s="1"/>
  <c r="L91" i="3"/>
  <c r="N91" i="3" s="1"/>
  <c r="F91" i="3"/>
  <c r="G91" i="3" s="1"/>
  <c r="T90" i="3"/>
  <c r="P90" i="3"/>
  <c r="Q90" i="3" s="1"/>
  <c r="L90" i="3"/>
  <c r="N90" i="3" s="1"/>
  <c r="F90" i="3"/>
  <c r="G90" i="3" s="1"/>
  <c r="T89" i="3"/>
  <c r="P89" i="3"/>
  <c r="Q89" i="3" s="1"/>
  <c r="L89" i="3"/>
  <c r="N89" i="3" s="1"/>
  <c r="F89" i="3"/>
  <c r="G89" i="3" s="1"/>
  <c r="T88" i="3"/>
  <c r="P88" i="3"/>
  <c r="Q88" i="3" s="1"/>
  <c r="L88" i="3"/>
  <c r="N88" i="3" s="1"/>
  <c r="F88" i="3"/>
  <c r="G88" i="3" s="1"/>
  <c r="T87" i="3"/>
  <c r="P87" i="3"/>
  <c r="Q87" i="3" s="1"/>
  <c r="L87" i="3"/>
  <c r="N87" i="3" s="1"/>
  <c r="F87" i="3"/>
  <c r="G87" i="3" s="1"/>
  <c r="T86" i="3"/>
  <c r="P86" i="3"/>
  <c r="Q86" i="3" s="1"/>
  <c r="L86" i="3"/>
  <c r="N86" i="3" s="1"/>
  <c r="F86" i="3"/>
  <c r="G86" i="3" s="1"/>
  <c r="T85" i="3"/>
  <c r="P85" i="3"/>
  <c r="Q85" i="3" s="1"/>
  <c r="L85" i="3"/>
  <c r="N85" i="3" s="1"/>
  <c r="F85" i="3"/>
  <c r="G85" i="3" s="1"/>
  <c r="T84" i="3"/>
  <c r="P84" i="3"/>
  <c r="Q84" i="3" s="1"/>
  <c r="L84" i="3"/>
  <c r="N84" i="3" s="1"/>
  <c r="F84" i="3"/>
  <c r="G84" i="3" s="1"/>
  <c r="T83" i="3"/>
  <c r="P83" i="3"/>
  <c r="Q83" i="3" s="1"/>
  <c r="L83" i="3"/>
  <c r="N83" i="3" s="1"/>
  <c r="F83" i="3"/>
  <c r="G83" i="3" s="1"/>
  <c r="T82" i="3"/>
  <c r="P82" i="3"/>
  <c r="Q82" i="3" s="1"/>
  <c r="L82" i="3"/>
  <c r="N82" i="3" s="1"/>
  <c r="F82" i="3"/>
  <c r="G82" i="3" s="1"/>
  <c r="T81" i="3"/>
  <c r="P81" i="3"/>
  <c r="Q81" i="3" s="1"/>
  <c r="L81" i="3"/>
  <c r="N81" i="3" s="1"/>
  <c r="F81" i="3"/>
  <c r="G81" i="3" s="1"/>
  <c r="T80" i="3"/>
  <c r="P80" i="3"/>
  <c r="Q80" i="3" s="1"/>
  <c r="L80" i="3"/>
  <c r="N80" i="3" s="1"/>
  <c r="F80" i="3"/>
  <c r="G80" i="3" s="1"/>
  <c r="T79" i="3"/>
  <c r="P79" i="3"/>
  <c r="Q79" i="3" s="1"/>
  <c r="L79" i="3"/>
  <c r="N79" i="3" s="1"/>
  <c r="F79" i="3"/>
  <c r="G79" i="3" s="1"/>
  <c r="T78" i="3"/>
  <c r="P78" i="3"/>
  <c r="Q78" i="3" s="1"/>
  <c r="L78" i="3"/>
  <c r="N78" i="3" s="1"/>
  <c r="F78" i="3"/>
  <c r="G78" i="3" s="1"/>
  <c r="T77" i="3"/>
  <c r="P77" i="3"/>
  <c r="Q77" i="3" s="1"/>
  <c r="L77" i="3"/>
  <c r="N77" i="3" s="1"/>
  <c r="F77" i="3"/>
  <c r="G77" i="3" s="1"/>
  <c r="T76" i="3"/>
  <c r="P76" i="3"/>
  <c r="Q76" i="3" s="1"/>
  <c r="L76" i="3"/>
  <c r="N76" i="3" s="1"/>
  <c r="F76" i="3"/>
  <c r="G76" i="3" s="1"/>
  <c r="T75" i="3"/>
  <c r="P75" i="3"/>
  <c r="Q75" i="3" s="1"/>
  <c r="L75" i="3"/>
  <c r="N75" i="3" s="1"/>
  <c r="F75" i="3"/>
  <c r="G75" i="3" s="1"/>
  <c r="T74" i="3"/>
  <c r="P74" i="3"/>
  <c r="Q74" i="3" s="1"/>
  <c r="L74" i="3"/>
  <c r="N74" i="3" s="1"/>
  <c r="F74" i="3"/>
  <c r="G74" i="3" s="1"/>
  <c r="T73" i="3"/>
  <c r="P73" i="3"/>
  <c r="Q73" i="3" s="1"/>
  <c r="L73" i="3"/>
  <c r="N73" i="3" s="1"/>
  <c r="F73" i="3"/>
  <c r="G73" i="3" s="1"/>
  <c r="T72" i="3"/>
  <c r="P72" i="3"/>
  <c r="Q72" i="3" s="1"/>
  <c r="L72" i="3"/>
  <c r="N72" i="3" s="1"/>
  <c r="F72" i="3"/>
  <c r="G72" i="3" s="1"/>
  <c r="T71" i="3"/>
  <c r="P71" i="3"/>
  <c r="Q71" i="3" s="1"/>
  <c r="L71" i="3"/>
  <c r="N71" i="3" s="1"/>
  <c r="F71" i="3"/>
  <c r="G71" i="3" s="1"/>
  <c r="T70" i="3"/>
  <c r="P70" i="3"/>
  <c r="Q70" i="3" s="1"/>
  <c r="L70" i="3"/>
  <c r="N70" i="3" s="1"/>
  <c r="F70" i="3"/>
  <c r="G70" i="3" s="1"/>
  <c r="T69" i="3"/>
  <c r="P69" i="3"/>
  <c r="Q69" i="3" s="1"/>
  <c r="L69" i="3"/>
  <c r="N69" i="3" s="1"/>
  <c r="F69" i="3"/>
  <c r="G69" i="3" s="1"/>
  <c r="T68" i="3"/>
  <c r="P68" i="3"/>
  <c r="Q68" i="3" s="1"/>
  <c r="L68" i="3"/>
  <c r="N68" i="3" s="1"/>
  <c r="F68" i="3"/>
  <c r="G68" i="3" s="1"/>
  <c r="T67" i="3"/>
  <c r="P67" i="3"/>
  <c r="Q67" i="3" s="1"/>
  <c r="L67" i="3"/>
  <c r="N67" i="3" s="1"/>
  <c r="F67" i="3"/>
  <c r="G67" i="3" s="1"/>
  <c r="T66" i="3"/>
  <c r="P66" i="3"/>
  <c r="Q66" i="3" s="1"/>
  <c r="L66" i="3"/>
  <c r="N66" i="3" s="1"/>
  <c r="F66" i="3"/>
  <c r="G66" i="3" s="1"/>
  <c r="P65" i="3"/>
  <c r="Q65" i="3" s="1"/>
  <c r="L65" i="3"/>
  <c r="N65" i="3" s="1"/>
  <c r="F65" i="3"/>
  <c r="G65" i="3" s="1"/>
  <c r="T61" i="3"/>
  <c r="P61" i="3"/>
  <c r="Q61" i="3" s="1"/>
  <c r="L61" i="3"/>
  <c r="N61" i="3" s="1"/>
  <c r="F61" i="3"/>
  <c r="G61" i="3" s="1"/>
  <c r="T60" i="3"/>
  <c r="P60" i="3"/>
  <c r="Q60" i="3" s="1"/>
  <c r="L60" i="3"/>
  <c r="N60" i="3" s="1"/>
  <c r="F60" i="3"/>
  <c r="G60" i="3" s="1"/>
  <c r="T59" i="3"/>
  <c r="P59" i="3"/>
  <c r="Q59" i="3" s="1"/>
  <c r="L59" i="3"/>
  <c r="N59" i="3" s="1"/>
  <c r="F59" i="3"/>
  <c r="G59" i="3" s="1"/>
  <c r="T58" i="3"/>
  <c r="P58" i="3"/>
  <c r="Q58" i="3" s="1"/>
  <c r="L58" i="3"/>
  <c r="N58" i="3" s="1"/>
  <c r="F58" i="3"/>
  <c r="G58" i="3" s="1"/>
  <c r="T57" i="3"/>
  <c r="P57" i="3"/>
  <c r="Q57" i="3" s="1"/>
  <c r="L57" i="3"/>
  <c r="N57" i="3" s="1"/>
  <c r="F57" i="3"/>
  <c r="G57" i="3" s="1"/>
  <c r="T56" i="3"/>
  <c r="P56" i="3"/>
  <c r="Q56" i="3" s="1"/>
  <c r="L56" i="3"/>
  <c r="N56" i="3" s="1"/>
  <c r="F56" i="3"/>
  <c r="G56" i="3" s="1"/>
  <c r="T55" i="3"/>
  <c r="P55" i="3"/>
  <c r="Q55" i="3" s="1"/>
  <c r="L55" i="3"/>
  <c r="N55" i="3" s="1"/>
  <c r="F55" i="3"/>
  <c r="G55" i="3" s="1"/>
  <c r="T54" i="3"/>
  <c r="P54" i="3"/>
  <c r="Q54" i="3" s="1"/>
  <c r="L54" i="3"/>
  <c r="N54" i="3" s="1"/>
  <c r="F54" i="3"/>
  <c r="G54" i="3" s="1"/>
  <c r="T53" i="3"/>
  <c r="P53" i="3"/>
  <c r="Q53" i="3" s="1"/>
  <c r="L53" i="3"/>
  <c r="N53" i="3" s="1"/>
  <c r="F53" i="3"/>
  <c r="G53" i="3" s="1"/>
  <c r="T52" i="3"/>
  <c r="P52" i="3"/>
  <c r="Q52" i="3" s="1"/>
  <c r="L52" i="3"/>
  <c r="N52" i="3" s="1"/>
  <c r="F52" i="3"/>
  <c r="G52" i="3" s="1"/>
  <c r="T51" i="3"/>
  <c r="P51" i="3"/>
  <c r="Q51" i="3" s="1"/>
  <c r="L51" i="3"/>
  <c r="N51" i="3" s="1"/>
  <c r="F51" i="3"/>
  <c r="G51" i="3" s="1"/>
  <c r="T50" i="3"/>
  <c r="P50" i="3"/>
  <c r="Q50" i="3" s="1"/>
  <c r="L50" i="3"/>
  <c r="N50" i="3" s="1"/>
  <c r="F50" i="3"/>
  <c r="G50" i="3" s="1"/>
  <c r="P49" i="3"/>
  <c r="Q49" i="3" s="1"/>
  <c r="L49" i="3"/>
  <c r="N49" i="3" s="1"/>
  <c r="F49" i="3"/>
  <c r="G49" i="3" s="1"/>
  <c r="T48" i="3"/>
  <c r="P48" i="3"/>
  <c r="Q48" i="3" s="1"/>
  <c r="L48" i="3"/>
  <c r="N48" i="3" s="1"/>
  <c r="F48" i="3"/>
  <c r="G48" i="3" s="1"/>
  <c r="T47" i="3"/>
  <c r="P47" i="3"/>
  <c r="Q47" i="3" s="1"/>
  <c r="L47" i="3"/>
  <c r="N47" i="3" s="1"/>
  <c r="F47" i="3"/>
  <c r="G47" i="3" s="1"/>
  <c r="T46" i="3"/>
  <c r="P46" i="3"/>
  <c r="Q46" i="3" s="1"/>
  <c r="L46" i="3"/>
  <c r="N46" i="3" s="1"/>
  <c r="F46" i="3"/>
  <c r="G46" i="3" s="1"/>
  <c r="T45" i="3"/>
  <c r="P45" i="3"/>
  <c r="Q45" i="3" s="1"/>
  <c r="L45" i="3"/>
  <c r="N45" i="3" s="1"/>
  <c r="F45" i="3"/>
  <c r="G45" i="3" s="1"/>
  <c r="T44" i="3"/>
  <c r="P44" i="3"/>
  <c r="Q44" i="3" s="1"/>
  <c r="L44" i="3"/>
  <c r="N44" i="3" s="1"/>
  <c r="F44" i="3"/>
  <c r="G44" i="3" s="1"/>
  <c r="T43" i="3"/>
  <c r="P43" i="3"/>
  <c r="Q43" i="3" s="1"/>
  <c r="L43" i="3"/>
  <c r="N43" i="3" s="1"/>
  <c r="F43" i="3"/>
  <c r="G43" i="3" s="1"/>
  <c r="T42" i="3"/>
  <c r="P42" i="3"/>
  <c r="Q42" i="3" s="1"/>
  <c r="L42" i="3"/>
  <c r="N42" i="3" s="1"/>
  <c r="F42" i="3"/>
  <c r="G42" i="3" s="1"/>
  <c r="T41" i="3"/>
  <c r="P41" i="3"/>
  <c r="Q41" i="3" s="1"/>
  <c r="L41" i="3"/>
  <c r="N41" i="3" s="1"/>
  <c r="F41" i="3"/>
  <c r="G41" i="3" s="1"/>
  <c r="T40" i="3"/>
  <c r="P40" i="3"/>
  <c r="Q40" i="3" s="1"/>
  <c r="L40" i="3"/>
  <c r="N40" i="3" s="1"/>
  <c r="F40" i="3"/>
  <c r="G40" i="3" s="1"/>
  <c r="T39" i="3"/>
  <c r="P39" i="3"/>
  <c r="Q39" i="3" s="1"/>
  <c r="L39" i="3"/>
  <c r="N39" i="3" s="1"/>
  <c r="F39" i="3"/>
  <c r="G39" i="3" s="1"/>
  <c r="T38" i="3"/>
  <c r="P38" i="3"/>
  <c r="Q38" i="3" s="1"/>
  <c r="N38" i="3"/>
  <c r="F38" i="3"/>
  <c r="G38" i="3" s="1"/>
  <c r="T37" i="3"/>
  <c r="P37" i="3"/>
  <c r="Q37" i="3" s="1"/>
  <c r="N37" i="3"/>
  <c r="F37" i="3"/>
  <c r="G37" i="3" s="1"/>
  <c r="T36" i="3"/>
  <c r="P36" i="3"/>
  <c r="Q36" i="3" s="1"/>
  <c r="L36" i="3"/>
  <c r="N36" i="3" s="1"/>
  <c r="F36" i="3"/>
  <c r="G36" i="3" s="1"/>
  <c r="T35" i="3"/>
  <c r="P35" i="3"/>
  <c r="Q35" i="3" s="1"/>
  <c r="N35" i="3"/>
  <c r="F35" i="3"/>
  <c r="G35" i="3" s="1"/>
  <c r="T34" i="3"/>
  <c r="P34" i="3"/>
  <c r="Q34" i="3" s="1"/>
  <c r="L34" i="3"/>
  <c r="N34" i="3" s="1"/>
  <c r="F34" i="3"/>
  <c r="G34" i="3" s="1"/>
  <c r="T33" i="3"/>
  <c r="P33" i="3"/>
  <c r="Q33" i="3" s="1"/>
  <c r="L33" i="3"/>
  <c r="N33" i="3" s="1"/>
  <c r="F33" i="3"/>
  <c r="G33" i="3" s="1"/>
  <c r="T32" i="3"/>
  <c r="P32" i="3"/>
  <c r="Q32" i="3" s="1"/>
  <c r="L32" i="3"/>
  <c r="N32" i="3" s="1"/>
  <c r="F32" i="3"/>
  <c r="G32" i="3" s="1"/>
  <c r="T31" i="3"/>
  <c r="P31" i="3"/>
  <c r="Q31" i="3" s="1"/>
  <c r="L31" i="3"/>
  <c r="N31" i="3" s="1"/>
  <c r="F31" i="3"/>
  <c r="G31" i="3" s="1"/>
  <c r="T30" i="3"/>
  <c r="P30" i="3"/>
  <c r="Q30" i="3" s="1"/>
  <c r="L30" i="3"/>
  <c r="N30" i="3" s="1"/>
  <c r="F30" i="3"/>
  <c r="G30" i="3" s="1"/>
  <c r="T29" i="3"/>
  <c r="P29" i="3"/>
  <c r="Q29" i="3" s="1"/>
  <c r="L29" i="3"/>
  <c r="N29" i="3" s="1"/>
  <c r="F29" i="3"/>
  <c r="G29" i="3" s="1"/>
  <c r="T28" i="3"/>
  <c r="P28" i="3"/>
  <c r="Q28" i="3" s="1"/>
  <c r="L28" i="3"/>
  <c r="N28" i="3" s="1"/>
  <c r="F28" i="3"/>
  <c r="G28" i="3" s="1"/>
  <c r="T27" i="3"/>
  <c r="P27" i="3"/>
  <c r="Q27" i="3" s="1"/>
  <c r="N27" i="3"/>
  <c r="F27" i="3"/>
  <c r="G27" i="3" s="1"/>
  <c r="T26" i="3"/>
  <c r="P26" i="3"/>
  <c r="Q26" i="3" s="1"/>
  <c r="L26" i="3"/>
  <c r="N26" i="3" s="1"/>
  <c r="F26" i="3"/>
  <c r="G26" i="3" s="1"/>
  <c r="T25" i="3"/>
  <c r="P25" i="3"/>
  <c r="Q25" i="3" s="1"/>
  <c r="N25" i="3"/>
  <c r="F25" i="3"/>
  <c r="G25" i="3" s="1"/>
  <c r="T24" i="3"/>
  <c r="P24" i="3"/>
  <c r="Q24" i="3" s="1"/>
  <c r="N24" i="3"/>
  <c r="F24" i="3"/>
  <c r="G24" i="3" s="1"/>
  <c r="T23" i="3"/>
  <c r="P23" i="3"/>
  <c r="Q23" i="3" s="1"/>
  <c r="N23" i="3"/>
  <c r="F23" i="3"/>
  <c r="G23" i="3" s="1"/>
  <c r="T22" i="3"/>
  <c r="P22" i="3"/>
  <c r="Q22" i="3" s="1"/>
  <c r="N22" i="3"/>
  <c r="F22" i="3"/>
  <c r="G22" i="3" s="1"/>
  <c r="T21" i="3"/>
  <c r="P21" i="3"/>
  <c r="Q21" i="3" s="1"/>
  <c r="N21" i="3"/>
  <c r="F21" i="3"/>
  <c r="G21" i="3" s="1"/>
  <c r="T20" i="3"/>
  <c r="P20" i="3"/>
  <c r="Q20" i="3" s="1"/>
  <c r="N20" i="3"/>
  <c r="F20" i="3"/>
  <c r="G20" i="3" s="1"/>
  <c r="T19" i="3"/>
  <c r="P19" i="3"/>
  <c r="Q19" i="3" s="1"/>
  <c r="L19" i="3"/>
  <c r="N19" i="3" s="1"/>
  <c r="F19" i="3"/>
  <c r="G19" i="3" s="1"/>
  <c r="T15" i="3"/>
  <c r="Q15" i="3"/>
  <c r="P15" i="3"/>
  <c r="L15" i="3"/>
  <c r="N15" i="3" s="1"/>
  <c r="F15" i="3"/>
  <c r="G15" i="3" s="1"/>
  <c r="T14" i="3"/>
  <c r="P14" i="3"/>
  <c r="Q14" i="3" s="1"/>
  <c r="L14" i="3"/>
  <c r="N14" i="3" s="1"/>
  <c r="F14" i="3"/>
  <c r="G14" i="3" s="1"/>
  <c r="T13" i="3"/>
  <c r="P13" i="3"/>
  <c r="Q13" i="3" s="1"/>
  <c r="N13" i="3"/>
  <c r="F13" i="3"/>
  <c r="G13" i="3" s="1"/>
  <c r="T12" i="3"/>
  <c r="P12" i="3"/>
  <c r="Q12" i="3" s="1"/>
  <c r="N12" i="3"/>
  <c r="F12" i="3"/>
  <c r="G12" i="3" s="1"/>
  <c r="T11" i="3"/>
  <c r="P11" i="3"/>
  <c r="Q11" i="3" s="1"/>
  <c r="L11" i="3"/>
  <c r="N11" i="3" s="1"/>
  <c r="F11" i="3"/>
  <c r="G11" i="3" s="1"/>
  <c r="T10" i="3"/>
  <c r="P10" i="3"/>
  <c r="Q10" i="3" s="1"/>
  <c r="L10" i="3"/>
  <c r="N10" i="3" s="1"/>
  <c r="F10" i="3"/>
  <c r="G10" i="3" s="1"/>
  <c r="T9" i="3"/>
  <c r="P9" i="3"/>
  <c r="Q9" i="3" s="1"/>
  <c r="N9" i="3"/>
  <c r="F9" i="3"/>
  <c r="G9" i="3" s="1"/>
  <c r="T8" i="3"/>
  <c r="P8" i="3"/>
  <c r="Q8" i="3" s="1"/>
  <c r="N8" i="3"/>
  <c r="F8" i="3"/>
  <c r="G8" i="3" s="1"/>
  <c r="T7" i="3"/>
  <c r="P7" i="3"/>
  <c r="Q7" i="3" s="1"/>
  <c r="L7" i="3"/>
  <c r="N7" i="3" s="1"/>
  <c r="F7" i="3"/>
  <c r="G7" i="3" s="1"/>
  <c r="T6" i="3"/>
  <c r="P6" i="3"/>
  <c r="Q6" i="3" s="1"/>
  <c r="L6" i="3"/>
  <c r="N6" i="3" s="1"/>
  <c r="F6" i="3"/>
  <c r="G6" i="3" s="1"/>
  <c r="T5" i="3"/>
  <c r="P5" i="3"/>
  <c r="Q5" i="3" s="1"/>
  <c r="L5" i="3"/>
  <c r="N5" i="3" s="1"/>
  <c r="F5" i="3"/>
  <c r="G5" i="3" s="1"/>
  <c r="T4" i="3"/>
  <c r="P4" i="3"/>
  <c r="Q4" i="3" s="1"/>
  <c r="L4" i="3"/>
  <c r="N4" i="3" s="1"/>
  <c r="F4" i="3"/>
  <c r="G4" i="3" s="1"/>
  <c r="T3" i="3"/>
  <c r="P3" i="3"/>
  <c r="Q3" i="3" s="1"/>
  <c r="L3" i="3"/>
  <c r="N3" i="3" s="1"/>
  <c r="F3" i="3"/>
  <c r="G3" i="3" s="1"/>
  <c r="S150" i="3" l="1"/>
  <c r="R89" i="6"/>
  <c r="R93" i="6"/>
  <c r="S14" i="6"/>
  <c r="R192" i="6"/>
  <c r="R97" i="6"/>
  <c r="R185" i="3"/>
  <c r="S212" i="3"/>
  <c r="R212" i="3" s="1"/>
  <c r="Q21" i="4"/>
  <c r="P183" i="4"/>
  <c r="Q28" i="5"/>
  <c r="R169" i="3"/>
  <c r="P96" i="5"/>
  <c r="R58" i="3"/>
  <c r="Q76" i="4"/>
  <c r="P25" i="4"/>
  <c r="P29" i="4"/>
  <c r="P32" i="5"/>
  <c r="S6" i="6"/>
  <c r="R8" i="6"/>
  <c r="Q79" i="4"/>
  <c r="R201" i="3"/>
  <c r="Q168" i="5"/>
  <c r="Q172" i="5"/>
  <c r="R43" i="6"/>
  <c r="P45" i="4"/>
  <c r="P48" i="5"/>
  <c r="S65" i="3"/>
  <c r="Q5" i="4"/>
  <c r="Q116" i="4"/>
  <c r="Q119" i="4"/>
  <c r="P69" i="5"/>
  <c r="P131" i="5"/>
  <c r="Q163" i="5"/>
  <c r="R76" i="6"/>
  <c r="S99" i="6"/>
  <c r="S109" i="6"/>
  <c r="R142" i="6"/>
  <c r="S221" i="3"/>
  <c r="R221" i="3" s="1"/>
  <c r="S177" i="6"/>
  <c r="S188" i="3"/>
  <c r="Q184" i="4"/>
  <c r="R45" i="6"/>
  <c r="R158" i="3"/>
  <c r="R150" i="3"/>
  <c r="Q171" i="5"/>
  <c r="S139" i="6"/>
  <c r="Q148" i="5"/>
  <c r="S98" i="6"/>
  <c r="S25" i="6"/>
  <c r="R27" i="6"/>
  <c r="S29" i="6"/>
  <c r="S33" i="6"/>
  <c r="S117" i="6"/>
  <c r="R131" i="6"/>
  <c r="R146" i="6"/>
  <c r="S148" i="6"/>
  <c r="R158" i="6"/>
  <c r="S197" i="6"/>
  <c r="R200" i="6"/>
  <c r="R201" i="6"/>
  <c r="R204" i="6"/>
  <c r="R205" i="6"/>
  <c r="S213" i="6"/>
  <c r="R213" i="6" s="1"/>
  <c r="S220" i="6"/>
  <c r="R220" i="6" s="1"/>
  <c r="R173" i="6"/>
  <c r="S81" i="6"/>
  <c r="S185" i="6"/>
  <c r="R20" i="6"/>
  <c r="S165" i="6"/>
  <c r="P66" i="5"/>
  <c r="Q12" i="5"/>
  <c r="P16" i="5"/>
  <c r="Q179" i="5"/>
  <c r="Q180" i="5"/>
  <c r="P107" i="5"/>
  <c r="P111" i="5"/>
  <c r="Q136" i="5"/>
  <c r="Q140" i="5"/>
  <c r="Q52" i="5"/>
  <c r="Q60" i="5"/>
  <c r="P119" i="5"/>
  <c r="P123" i="5"/>
  <c r="Q125" i="5"/>
  <c r="P130" i="5"/>
  <c r="Q159" i="5"/>
  <c r="Q8" i="5"/>
  <c r="Q99" i="5"/>
  <c r="P9" i="4"/>
  <c r="P13" i="4"/>
  <c r="Q15" i="4"/>
  <c r="Q47" i="4"/>
  <c r="Q54" i="4"/>
  <c r="Q67" i="4"/>
  <c r="Q108" i="4"/>
  <c r="Q111" i="4"/>
  <c r="Q168" i="4"/>
  <c r="Q84" i="4"/>
  <c r="Q87" i="4"/>
  <c r="Q92" i="4"/>
  <c r="Q129" i="4"/>
  <c r="Q31" i="4"/>
  <c r="Q37" i="4"/>
  <c r="S204" i="3"/>
  <c r="S25" i="3"/>
  <c r="S83" i="3"/>
  <c r="S151" i="3"/>
  <c r="S181" i="3"/>
  <c r="S215" i="3"/>
  <c r="R215" i="3" s="1"/>
  <c r="S22" i="3"/>
  <c r="S38" i="3"/>
  <c r="S41" i="3"/>
  <c r="S46" i="3"/>
  <c r="S99" i="3"/>
  <c r="S165" i="3"/>
  <c r="R42" i="3"/>
  <c r="R33" i="3"/>
  <c r="S4" i="3"/>
  <c r="S172" i="3"/>
  <c r="S30" i="3"/>
  <c r="R30" i="3"/>
  <c r="Q7" i="4"/>
  <c r="Q23" i="4"/>
  <c r="Q39" i="4"/>
  <c r="Q43" i="4"/>
  <c r="P49" i="4"/>
  <c r="R25" i="3"/>
  <c r="R54" i="3"/>
  <c r="R82" i="3"/>
  <c r="R98" i="3"/>
  <c r="R137" i="3"/>
  <c r="R141" i="3"/>
  <c r="S192" i="3"/>
  <c r="R193" i="3"/>
  <c r="S217" i="3"/>
  <c r="R217" i="3" s="1"/>
  <c r="Q17" i="4"/>
  <c r="Q33" i="4"/>
  <c r="S121" i="6"/>
  <c r="R121" i="6"/>
  <c r="R41" i="3"/>
  <c r="S70" i="3"/>
  <c r="R86" i="3"/>
  <c r="R106" i="3"/>
  <c r="R118" i="3"/>
  <c r="R122" i="3"/>
  <c r="R145" i="3"/>
  <c r="S168" i="3"/>
  <c r="S7" i="3"/>
  <c r="S10" i="3"/>
  <c r="R15" i="3"/>
  <c r="S33" i="3"/>
  <c r="R38" i="3"/>
  <c r="R46" i="3"/>
  <c r="R49" i="3"/>
  <c r="S78" i="3"/>
  <c r="S91" i="3"/>
  <c r="S94" i="3"/>
  <c r="S111" i="3"/>
  <c r="S114" i="3"/>
  <c r="R129" i="3"/>
  <c r="S133" i="3"/>
  <c r="R151" i="3"/>
  <c r="S197" i="3"/>
  <c r="Q46" i="4"/>
  <c r="P107" i="4"/>
  <c r="P115" i="4"/>
  <c r="P171" i="4"/>
  <c r="Q174" i="4"/>
  <c r="Q182" i="4"/>
  <c r="Q186" i="4"/>
  <c r="P187" i="4"/>
  <c r="P24" i="5"/>
  <c r="Q111" i="5"/>
  <c r="P112" i="5"/>
  <c r="P120" i="5"/>
  <c r="S45" i="6"/>
  <c r="S100" i="6"/>
  <c r="S169" i="6"/>
  <c r="R197" i="6"/>
  <c r="S222" i="6"/>
  <c r="R222" i="6" s="1"/>
  <c r="P50" i="4"/>
  <c r="P53" i="4"/>
  <c r="Q20" i="5"/>
  <c r="P88" i="5"/>
  <c r="P104" i="5"/>
  <c r="Q115" i="5"/>
  <c r="P116" i="5"/>
  <c r="Q124" i="5"/>
  <c r="Q152" i="5"/>
  <c r="R151" i="6"/>
  <c r="S193" i="6"/>
  <c r="Q55" i="4"/>
  <c r="P58" i="4"/>
  <c r="P75" i="4"/>
  <c r="P83" i="4"/>
  <c r="Q103" i="4"/>
  <c r="P138" i="4"/>
  <c r="Q141" i="4"/>
  <c r="Q151" i="4"/>
  <c r="Q154" i="4"/>
  <c r="P163" i="4"/>
  <c r="Q5" i="5"/>
  <c r="Q36" i="5"/>
  <c r="P108" i="5"/>
  <c r="Q156" i="5"/>
  <c r="Q164" i="5"/>
  <c r="Q167" i="5"/>
  <c r="S61" i="6"/>
  <c r="R81" i="6"/>
  <c r="R85" i="6"/>
  <c r="S93" i="6"/>
  <c r="S97" i="6"/>
  <c r="R155" i="6"/>
  <c r="S182" i="6"/>
  <c r="S189" i="6"/>
  <c r="R177" i="3"/>
  <c r="R22" i="3"/>
  <c r="R34" i="3"/>
  <c r="R37" i="3"/>
  <c r="R66" i="3"/>
  <c r="S75" i="3"/>
  <c r="R75" i="3"/>
  <c r="S130" i="3"/>
  <c r="R130" i="3"/>
  <c r="S149" i="3"/>
  <c r="S184" i="3"/>
  <c r="S205" i="3"/>
  <c r="R205" i="3"/>
  <c r="S213" i="3"/>
  <c r="R213" i="3" s="1"/>
  <c r="Q13" i="4"/>
  <c r="Q29" i="4"/>
  <c r="P78" i="5"/>
  <c r="Q78" i="5"/>
  <c r="S67" i="3"/>
  <c r="R67" i="3"/>
  <c r="R45" i="3"/>
  <c r="S51" i="3"/>
  <c r="R51" i="3"/>
  <c r="R65" i="3"/>
  <c r="R70" i="3"/>
  <c r="R90" i="3"/>
  <c r="R110" i="3"/>
  <c r="R29" i="3"/>
  <c r="R50" i="3"/>
  <c r="S54" i="3"/>
  <c r="R74" i="3"/>
  <c r="R78" i="3"/>
  <c r="R94" i="3"/>
  <c r="R114" i="3"/>
  <c r="R133" i="3"/>
  <c r="S138" i="3"/>
  <c r="R138" i="3"/>
  <c r="S141" i="3"/>
  <c r="S157" i="3"/>
  <c r="S200" i="3"/>
  <c r="P5" i="4"/>
  <c r="Q9" i="4"/>
  <c r="P21" i="4"/>
  <c r="Q25" i="4"/>
  <c r="P37" i="4"/>
  <c r="P41" i="4"/>
  <c r="S189" i="3"/>
  <c r="R189" i="3"/>
  <c r="R26" i="3"/>
  <c r="S9" i="3"/>
  <c r="R21" i="3"/>
  <c r="S49" i="3"/>
  <c r="S59" i="3"/>
  <c r="R59" i="3"/>
  <c r="S86" i="3"/>
  <c r="S106" i="3"/>
  <c r="S119" i="3"/>
  <c r="R119" i="3"/>
  <c r="S122" i="3"/>
  <c r="S146" i="3"/>
  <c r="R146" i="3"/>
  <c r="S173" i="3"/>
  <c r="R173" i="3"/>
  <c r="P17" i="4"/>
  <c r="P33" i="4"/>
  <c r="R55" i="3"/>
  <c r="R165" i="3"/>
  <c r="S169" i="3"/>
  <c r="R181" i="3"/>
  <c r="S185" i="3"/>
  <c r="R197" i="3"/>
  <c r="S201" i="3"/>
  <c r="Q57" i="4"/>
  <c r="Q63" i="4"/>
  <c r="Q125" i="4"/>
  <c r="Q145" i="4"/>
  <c r="Q170" i="4"/>
  <c r="Q171" i="4"/>
  <c r="Q172" i="4"/>
  <c r="Q178" i="4"/>
  <c r="Q180" i="4"/>
  <c r="P5" i="5"/>
  <c r="P31" i="5"/>
  <c r="Q70" i="5"/>
  <c r="Q71" i="5"/>
  <c r="P71" i="5"/>
  <c r="P139" i="5"/>
  <c r="Q139" i="5"/>
  <c r="P147" i="5"/>
  <c r="Q147" i="5"/>
  <c r="R71" i="3"/>
  <c r="R79" i="3"/>
  <c r="R83" i="3"/>
  <c r="R87" i="3"/>
  <c r="R91" i="3"/>
  <c r="R95" i="3"/>
  <c r="R99" i="3"/>
  <c r="R107" i="3"/>
  <c r="R111" i="3"/>
  <c r="R115" i="3"/>
  <c r="R123" i="3"/>
  <c r="R134" i="3"/>
  <c r="R142" i="3"/>
  <c r="S164" i="3"/>
  <c r="S180" i="3"/>
  <c r="S196" i="3"/>
  <c r="S219" i="3"/>
  <c r="R219" i="3" s="1"/>
  <c r="Q11" i="4"/>
  <c r="Q19" i="4"/>
  <c r="Q27" i="4"/>
  <c r="Q35" i="4"/>
  <c r="Q50" i="4"/>
  <c r="Q51" i="4"/>
  <c r="Q176" i="4"/>
  <c r="P35" i="5"/>
  <c r="P74" i="5"/>
  <c r="R152" i="3"/>
  <c r="S158" i="3"/>
  <c r="S177" i="3"/>
  <c r="S193" i="3"/>
  <c r="P42" i="4"/>
  <c r="P99" i="4"/>
  <c r="Q160" i="4"/>
  <c r="Q163" i="4"/>
  <c r="P55" i="5"/>
  <c r="P54" i="4"/>
  <c r="P175" i="4"/>
  <c r="P40" i="5"/>
  <c r="P47" i="5"/>
  <c r="P51" i="5"/>
  <c r="P73" i="5"/>
  <c r="Q107" i="5"/>
  <c r="P143" i="5"/>
  <c r="Q143" i="5"/>
  <c r="P151" i="5"/>
  <c r="Q151" i="5"/>
  <c r="P183" i="5"/>
  <c r="Q183" i="5"/>
  <c r="Q188" i="5"/>
  <c r="P188" i="5"/>
  <c r="Q66" i="4"/>
  <c r="P69" i="4"/>
  <c r="P71" i="4"/>
  <c r="P79" i="4"/>
  <c r="P103" i="4"/>
  <c r="P111" i="4"/>
  <c r="P119" i="4"/>
  <c r="P159" i="4"/>
  <c r="P167" i="4"/>
  <c r="P179" i="4"/>
  <c r="Q4" i="5"/>
  <c r="P23" i="5"/>
  <c r="P56" i="5"/>
  <c r="P65" i="5"/>
  <c r="P95" i="5"/>
  <c r="Q95" i="5"/>
  <c r="Q130" i="5"/>
  <c r="P135" i="5"/>
  <c r="Q135" i="5"/>
  <c r="P187" i="5"/>
  <c r="P46" i="4"/>
  <c r="P61" i="4"/>
  <c r="P70" i="4"/>
  <c r="P154" i="4"/>
  <c r="P15" i="5"/>
  <c r="P19" i="5"/>
  <c r="P39" i="5"/>
  <c r="Q44" i="5"/>
  <c r="Q69" i="5"/>
  <c r="P82" i="5"/>
  <c r="Q82" i="5"/>
  <c r="P91" i="5"/>
  <c r="Q91" i="5"/>
  <c r="P99" i="5"/>
  <c r="P115" i="5"/>
  <c r="Q119" i="5"/>
  <c r="P124" i="5"/>
  <c r="Q155" i="5"/>
  <c r="Q175" i="5"/>
  <c r="S136" i="6"/>
  <c r="R136" i="6"/>
  <c r="R168" i="6"/>
  <c r="S168" i="6"/>
  <c r="P92" i="5"/>
  <c r="P184" i="5"/>
  <c r="S57" i="6"/>
  <c r="S76" i="6"/>
  <c r="S132" i="6"/>
  <c r="R132" i="6"/>
  <c r="R149" i="6"/>
  <c r="S149" i="6"/>
  <c r="R169" i="6"/>
  <c r="R176" i="6"/>
  <c r="R181" i="6"/>
  <c r="R185" i="6"/>
  <c r="R189" i="6"/>
  <c r="P87" i="5"/>
  <c r="P103" i="5"/>
  <c r="P127" i="5"/>
  <c r="R4" i="6"/>
  <c r="S36" i="6"/>
  <c r="S40" i="6"/>
  <c r="R108" i="6"/>
  <c r="S112" i="6"/>
  <c r="R139" i="6"/>
  <c r="Q87" i="5"/>
  <c r="P100" i="5"/>
  <c r="Q103" i="5"/>
  <c r="Q144" i="5"/>
  <c r="Q160" i="5"/>
  <c r="Q176" i="5"/>
  <c r="R124" i="6"/>
  <c r="S128" i="6"/>
  <c r="R128" i="6"/>
  <c r="S166" i="6"/>
  <c r="R166" i="6"/>
  <c r="S190" i="6"/>
  <c r="S205" i="6"/>
  <c r="R39" i="6"/>
  <c r="S53" i="6"/>
  <c r="S72" i="6"/>
  <c r="S89" i="6"/>
  <c r="R116" i="6"/>
  <c r="R120" i="6"/>
  <c r="S142" i="6"/>
  <c r="S146" i="6"/>
  <c r="R177" i="6"/>
  <c r="R193" i="6"/>
  <c r="S216" i="6"/>
  <c r="R216" i="6" s="1"/>
  <c r="S218" i="6"/>
  <c r="R218" i="6" s="1"/>
  <c r="S221" i="6"/>
  <c r="R221" i="6" s="1"/>
  <c r="R23" i="6"/>
  <c r="S44" i="6"/>
  <c r="S49" i="6"/>
  <c r="S68" i="6"/>
  <c r="S85" i="6"/>
  <c r="R111" i="6"/>
  <c r="R135" i="6"/>
  <c r="R147" i="6"/>
  <c r="S150" i="6"/>
  <c r="S154" i="6"/>
  <c r="S155" i="6"/>
  <c r="S167" i="6"/>
  <c r="S174" i="6"/>
  <c r="R184" i="6"/>
  <c r="S212" i="6"/>
  <c r="R212" i="6" s="1"/>
  <c r="S214" i="6"/>
  <c r="R214" i="6" s="1"/>
  <c r="R217" i="6"/>
  <c r="S7" i="6"/>
  <c r="R7" i="6"/>
  <c r="S32" i="6"/>
  <c r="R32" i="6"/>
  <c r="S9" i="6"/>
  <c r="R9" i="6"/>
  <c r="S13" i="6"/>
  <c r="R13" i="6"/>
  <c r="S26" i="6"/>
  <c r="R26" i="6"/>
  <c r="S28" i="6"/>
  <c r="R28" i="6"/>
  <c r="S3" i="6"/>
  <c r="R3" i="6"/>
  <c r="S5" i="6"/>
  <c r="R5" i="6"/>
  <c r="S15" i="6"/>
  <c r="R15" i="6"/>
  <c r="S22" i="6"/>
  <c r="R22" i="6"/>
  <c r="R24" i="6"/>
  <c r="S24" i="6"/>
  <c r="S34" i="6"/>
  <c r="R34" i="6"/>
  <c r="S4" i="6"/>
  <c r="R6" i="6"/>
  <c r="S11" i="6"/>
  <c r="R11" i="6"/>
  <c r="S23" i="6"/>
  <c r="S54" i="6"/>
  <c r="R54" i="6"/>
  <c r="S82" i="6"/>
  <c r="R82" i="6"/>
  <c r="S90" i="6"/>
  <c r="R90" i="6"/>
  <c r="S94" i="6"/>
  <c r="R94" i="6"/>
  <c r="R98" i="6"/>
  <c r="S200" i="6"/>
  <c r="S8" i="6"/>
  <c r="S10" i="6"/>
  <c r="R10" i="6"/>
  <c r="S27" i="6"/>
  <c r="R29" i="6"/>
  <c r="S47" i="6"/>
  <c r="R47" i="6"/>
  <c r="S51" i="6"/>
  <c r="R51" i="6"/>
  <c r="S55" i="6"/>
  <c r="R55" i="6"/>
  <c r="S59" i="6"/>
  <c r="R59" i="6"/>
  <c r="S66" i="6"/>
  <c r="R66" i="6"/>
  <c r="S70" i="6"/>
  <c r="R70" i="6"/>
  <c r="S74" i="6"/>
  <c r="R74" i="6"/>
  <c r="S78" i="6"/>
  <c r="R78" i="6"/>
  <c r="S79" i="6"/>
  <c r="R79" i="6"/>
  <c r="S83" i="6"/>
  <c r="R83" i="6"/>
  <c r="S87" i="6"/>
  <c r="R87" i="6"/>
  <c r="S91" i="6"/>
  <c r="R91" i="6"/>
  <c r="S95" i="6"/>
  <c r="R95" i="6"/>
  <c r="S106" i="6"/>
  <c r="R106" i="6"/>
  <c r="R109" i="6"/>
  <c r="S114" i="6"/>
  <c r="R114" i="6"/>
  <c r="R117" i="6"/>
  <c r="S119" i="6"/>
  <c r="R119" i="6"/>
  <c r="S138" i="6"/>
  <c r="R138" i="6"/>
  <c r="S140" i="6"/>
  <c r="R140" i="6"/>
  <c r="R141" i="6"/>
  <c r="S141" i="6"/>
  <c r="S144" i="6"/>
  <c r="R144" i="6"/>
  <c r="S187" i="6"/>
  <c r="R187" i="6"/>
  <c r="R190" i="6"/>
  <c r="S20" i="6"/>
  <c r="R25" i="6"/>
  <c r="S39" i="6"/>
  <c r="S46" i="6"/>
  <c r="R46" i="6"/>
  <c r="S50" i="6"/>
  <c r="R50" i="6"/>
  <c r="S69" i="6"/>
  <c r="R69" i="6"/>
  <c r="S73" i="6"/>
  <c r="R73" i="6"/>
  <c r="S77" i="6"/>
  <c r="R77" i="6"/>
  <c r="S86" i="6"/>
  <c r="R86" i="6"/>
  <c r="S111" i="6"/>
  <c r="R164" i="6"/>
  <c r="S164" i="6"/>
  <c r="S202" i="6"/>
  <c r="R202" i="6"/>
  <c r="R12" i="6"/>
  <c r="S12" i="6"/>
  <c r="R14" i="6"/>
  <c r="R31" i="6"/>
  <c r="S31" i="6"/>
  <c r="R33" i="6"/>
  <c r="S37" i="6"/>
  <c r="R37" i="6"/>
  <c r="S41" i="6"/>
  <c r="R41" i="6"/>
  <c r="R48" i="6"/>
  <c r="S48" i="6"/>
  <c r="R52" i="6"/>
  <c r="S52" i="6"/>
  <c r="R56" i="6"/>
  <c r="S56" i="6"/>
  <c r="R60" i="6"/>
  <c r="S60" i="6"/>
  <c r="R67" i="6"/>
  <c r="S67" i="6"/>
  <c r="R71" i="6"/>
  <c r="S71" i="6"/>
  <c r="R75" i="6"/>
  <c r="S75" i="6"/>
  <c r="R80" i="6"/>
  <c r="S80" i="6"/>
  <c r="R84" i="6"/>
  <c r="S84" i="6"/>
  <c r="R88" i="6"/>
  <c r="S88" i="6"/>
  <c r="R92" i="6"/>
  <c r="S92" i="6"/>
  <c r="R96" i="6"/>
  <c r="S96" i="6"/>
  <c r="R100" i="6"/>
  <c r="R112" i="6"/>
  <c r="S134" i="6"/>
  <c r="R134" i="6"/>
  <c r="S179" i="6"/>
  <c r="R179" i="6"/>
  <c r="R182" i="6"/>
  <c r="S30" i="6"/>
  <c r="R30" i="6"/>
  <c r="S43" i="6"/>
  <c r="S58" i="6"/>
  <c r="R58" i="6"/>
  <c r="S65" i="6"/>
  <c r="R65" i="6"/>
  <c r="S123" i="6"/>
  <c r="R123" i="6"/>
  <c r="S199" i="6"/>
  <c r="R199" i="6"/>
  <c r="R19" i="6"/>
  <c r="S19" i="6"/>
  <c r="S21" i="6"/>
  <c r="R21" i="6"/>
  <c r="R35" i="6"/>
  <c r="S35" i="6"/>
  <c r="R36" i="6"/>
  <c r="S38" i="6"/>
  <c r="R38" i="6"/>
  <c r="R40" i="6"/>
  <c r="S42" i="6"/>
  <c r="R42" i="6"/>
  <c r="R44" i="6"/>
  <c r="S108" i="6"/>
  <c r="S116" i="6"/>
  <c r="S130" i="6"/>
  <c r="R130" i="6"/>
  <c r="S171" i="6"/>
  <c r="R171" i="6"/>
  <c r="R174" i="6"/>
  <c r="S120" i="6"/>
  <c r="S124" i="6"/>
  <c r="S131" i="6"/>
  <c r="S135" i="6"/>
  <c r="R148" i="6"/>
  <c r="R153" i="6"/>
  <c r="S153" i="6"/>
  <c r="S162" i="6"/>
  <c r="R162" i="6"/>
  <c r="S105" i="6"/>
  <c r="R105" i="6"/>
  <c r="R107" i="6"/>
  <c r="S107" i="6"/>
  <c r="S113" i="6"/>
  <c r="R113" i="6"/>
  <c r="R115" i="6"/>
  <c r="S115" i="6"/>
  <c r="R145" i="6"/>
  <c r="S145" i="6"/>
  <c r="S147" i="6"/>
  <c r="S151" i="6"/>
  <c r="S156" i="6"/>
  <c r="R156" i="6"/>
  <c r="R157" i="6"/>
  <c r="S157" i="6"/>
  <c r="S163" i="6"/>
  <c r="R163" i="6"/>
  <c r="R165" i="6"/>
  <c r="S173" i="6"/>
  <c r="S181" i="6"/>
  <c r="R99" i="6"/>
  <c r="S110" i="6"/>
  <c r="R110" i="6"/>
  <c r="S118" i="6"/>
  <c r="R118" i="6"/>
  <c r="S122" i="6"/>
  <c r="R122" i="6"/>
  <c r="S129" i="6"/>
  <c r="R129" i="6"/>
  <c r="S133" i="6"/>
  <c r="R133" i="6"/>
  <c r="S137" i="6"/>
  <c r="R137" i="6"/>
  <c r="S143" i="6"/>
  <c r="R143" i="6"/>
  <c r="R150" i="6"/>
  <c r="S158" i="6"/>
  <c r="R167" i="6"/>
  <c r="S176" i="6"/>
  <c r="S184" i="6"/>
  <c r="S192" i="6"/>
  <c r="R154" i="6"/>
  <c r="S203" i="6"/>
  <c r="R203" i="6"/>
  <c r="S204" i="6"/>
  <c r="S217" i="6"/>
  <c r="S170" i="6"/>
  <c r="R170" i="6"/>
  <c r="R172" i="6"/>
  <c r="S172" i="6"/>
  <c r="S178" i="6"/>
  <c r="R178" i="6"/>
  <c r="R180" i="6"/>
  <c r="S180" i="6"/>
  <c r="S186" i="6"/>
  <c r="R186" i="6"/>
  <c r="R188" i="6"/>
  <c r="S188" i="6"/>
  <c r="S194" i="6"/>
  <c r="R194" i="6"/>
  <c r="S201" i="6"/>
  <c r="S152" i="6"/>
  <c r="R152" i="6"/>
  <c r="S175" i="6"/>
  <c r="R175" i="6"/>
  <c r="S183" i="6"/>
  <c r="R183" i="6"/>
  <c r="S191" i="6"/>
  <c r="R191" i="6"/>
  <c r="S195" i="6"/>
  <c r="R195" i="6"/>
  <c r="R196" i="6"/>
  <c r="S196" i="6"/>
  <c r="S198" i="6"/>
  <c r="R198" i="6"/>
  <c r="S211" i="6"/>
  <c r="R211" i="6" s="1"/>
  <c r="S215" i="6"/>
  <c r="R215" i="6" s="1"/>
  <c r="S219" i="6"/>
  <c r="R219" i="6" s="1"/>
  <c r="S223" i="6"/>
  <c r="R223" i="6" s="1"/>
  <c r="P3" i="5"/>
  <c r="Q3" i="5"/>
  <c r="Q6" i="5"/>
  <c r="P6" i="5"/>
  <c r="P8" i="5"/>
  <c r="Q18" i="5"/>
  <c r="P18" i="5"/>
  <c r="Q19" i="5"/>
  <c r="Q34" i="5"/>
  <c r="P34" i="5"/>
  <c r="Q35" i="5"/>
  <c r="Q51" i="5"/>
  <c r="Q75" i="5"/>
  <c r="P75" i="5"/>
  <c r="Q157" i="5"/>
  <c r="P157" i="5"/>
  <c r="Q173" i="5"/>
  <c r="P173" i="5"/>
  <c r="Q9" i="5"/>
  <c r="P9" i="5"/>
  <c r="Q16" i="5"/>
  <c r="P20" i="5"/>
  <c r="Q22" i="5"/>
  <c r="P22" i="5"/>
  <c r="Q23" i="5"/>
  <c r="Q25" i="5"/>
  <c r="P25" i="5"/>
  <c r="Q32" i="5"/>
  <c r="P36" i="5"/>
  <c r="Q38" i="5"/>
  <c r="P38" i="5"/>
  <c r="Q39" i="5"/>
  <c r="Q41" i="5"/>
  <c r="P41" i="5"/>
  <c r="Q48" i="5"/>
  <c r="P52" i="5"/>
  <c r="Q54" i="5"/>
  <c r="P54" i="5"/>
  <c r="Q55" i="5"/>
  <c r="Q57" i="5"/>
  <c r="P57" i="5"/>
  <c r="Q67" i="5"/>
  <c r="P67" i="5"/>
  <c r="Q85" i="5"/>
  <c r="P85" i="5"/>
  <c r="Q37" i="5"/>
  <c r="P37" i="5"/>
  <c r="P4" i="5"/>
  <c r="P7" i="5"/>
  <c r="Q10" i="5"/>
  <c r="P10" i="5"/>
  <c r="P11" i="5"/>
  <c r="Q11" i="5"/>
  <c r="Q13" i="5"/>
  <c r="P13" i="5"/>
  <c r="Q26" i="5"/>
  <c r="P26" i="5"/>
  <c r="P27" i="5"/>
  <c r="Q27" i="5"/>
  <c r="Q29" i="5"/>
  <c r="P29" i="5"/>
  <c r="Q42" i="5"/>
  <c r="P42" i="5"/>
  <c r="P43" i="5"/>
  <c r="Q43" i="5"/>
  <c r="Q45" i="5"/>
  <c r="P45" i="5"/>
  <c r="Q58" i="5"/>
  <c r="P58" i="5"/>
  <c r="P59" i="5"/>
  <c r="Q59" i="5"/>
  <c r="Q61" i="5"/>
  <c r="P61" i="5"/>
  <c r="Q81" i="5"/>
  <c r="P81" i="5"/>
  <c r="Q83" i="5"/>
  <c r="P83" i="5"/>
  <c r="Q21" i="5"/>
  <c r="P21" i="5"/>
  <c r="Q50" i="5"/>
  <c r="P50" i="5"/>
  <c r="Q53" i="5"/>
  <c r="P53" i="5"/>
  <c r="P64" i="5"/>
  <c r="Q64" i="5"/>
  <c r="Q141" i="5"/>
  <c r="P141" i="5"/>
  <c r="Q7" i="5"/>
  <c r="P12" i="5"/>
  <c r="Q14" i="5"/>
  <c r="P14" i="5"/>
  <c r="Q15" i="5"/>
  <c r="Q17" i="5"/>
  <c r="P17" i="5"/>
  <c r="Q24" i="5"/>
  <c r="P28" i="5"/>
  <c r="Q30" i="5"/>
  <c r="P30" i="5"/>
  <c r="Q31" i="5"/>
  <c r="Q33" i="5"/>
  <c r="P33" i="5"/>
  <c r="Q40" i="5"/>
  <c r="P44" i="5"/>
  <c r="Q46" i="5"/>
  <c r="P46" i="5"/>
  <c r="Q47" i="5"/>
  <c r="Q49" i="5"/>
  <c r="P49" i="5"/>
  <c r="Q56" i="5"/>
  <c r="P60" i="5"/>
  <c r="Q62" i="5"/>
  <c r="P62" i="5"/>
  <c r="Q63" i="5"/>
  <c r="P63" i="5"/>
  <c r="P72" i="5"/>
  <c r="Q72" i="5"/>
  <c r="Q77" i="5"/>
  <c r="P77" i="5"/>
  <c r="Q79" i="5"/>
  <c r="P79" i="5"/>
  <c r="Q89" i="5"/>
  <c r="P89" i="5"/>
  <c r="Q93" i="5"/>
  <c r="P93" i="5"/>
  <c r="Q97" i="5"/>
  <c r="P97" i="5"/>
  <c r="Q101" i="5"/>
  <c r="P101" i="5"/>
  <c r="Q105" i="5"/>
  <c r="P105" i="5"/>
  <c r="Q109" i="5"/>
  <c r="P109" i="5"/>
  <c r="Q113" i="5"/>
  <c r="P113" i="5"/>
  <c r="Q117" i="5"/>
  <c r="P117" i="5"/>
  <c r="Q121" i="5"/>
  <c r="P121" i="5"/>
  <c r="Q137" i="5"/>
  <c r="P137" i="5"/>
  <c r="Q153" i="5"/>
  <c r="P153" i="5"/>
  <c r="Q169" i="5"/>
  <c r="P169" i="5"/>
  <c r="Q185" i="5"/>
  <c r="P185" i="5"/>
  <c r="Q66" i="5"/>
  <c r="P68" i="5"/>
  <c r="Q74" i="5"/>
  <c r="Q76" i="5"/>
  <c r="P76" i="5"/>
  <c r="Q80" i="5"/>
  <c r="P80" i="5"/>
  <c r="Q84" i="5"/>
  <c r="P84" i="5"/>
  <c r="P126" i="5"/>
  <c r="Q126" i="5"/>
  <c r="Q149" i="5"/>
  <c r="P149" i="5"/>
  <c r="Q165" i="5"/>
  <c r="P165" i="5"/>
  <c r="Q181" i="5"/>
  <c r="P181" i="5"/>
  <c r="Q65" i="5"/>
  <c r="Q68" i="5"/>
  <c r="P70" i="5"/>
  <c r="Q73" i="5"/>
  <c r="Q86" i="5"/>
  <c r="P86" i="5"/>
  <c r="Q88" i="5"/>
  <c r="Q90" i="5"/>
  <c r="P90" i="5"/>
  <c r="Q92" i="5"/>
  <c r="Q94" i="5"/>
  <c r="P94" i="5"/>
  <c r="Q96" i="5"/>
  <c r="Q98" i="5"/>
  <c r="P98" i="5"/>
  <c r="Q100" i="5"/>
  <c r="Q102" i="5"/>
  <c r="P102" i="5"/>
  <c r="Q104" i="5"/>
  <c r="Q106" i="5"/>
  <c r="P106" i="5"/>
  <c r="Q108" i="5"/>
  <c r="Q110" i="5"/>
  <c r="P110" i="5"/>
  <c r="Q112" i="5"/>
  <c r="Q114" i="5"/>
  <c r="P114" i="5"/>
  <c r="Q116" i="5"/>
  <c r="Q118" i="5"/>
  <c r="P118" i="5"/>
  <c r="Q120" i="5"/>
  <c r="Q145" i="5"/>
  <c r="P145" i="5"/>
  <c r="Q161" i="5"/>
  <c r="P161" i="5"/>
  <c r="Q177" i="5"/>
  <c r="P177" i="5"/>
  <c r="Q123" i="5"/>
  <c r="P125" i="5"/>
  <c r="Q128" i="5"/>
  <c r="P128" i="5"/>
  <c r="Q132" i="5"/>
  <c r="P132" i="5"/>
  <c r="P136" i="5"/>
  <c r="P140" i="5"/>
  <c r="P144" i="5"/>
  <c r="P148" i="5"/>
  <c r="P152" i="5"/>
  <c r="P156" i="5"/>
  <c r="P160" i="5"/>
  <c r="P164" i="5"/>
  <c r="P168" i="5"/>
  <c r="P172" i="5"/>
  <c r="P176" i="5"/>
  <c r="P180" i="5"/>
  <c r="Q184" i="5"/>
  <c r="Q187" i="5"/>
  <c r="P122" i="5"/>
  <c r="Q134" i="5"/>
  <c r="P134" i="5"/>
  <c r="Q138" i="5"/>
  <c r="P138" i="5"/>
  <c r="Q142" i="5"/>
  <c r="P142" i="5"/>
  <c r="Q146" i="5"/>
  <c r="P146" i="5"/>
  <c r="Q150" i="5"/>
  <c r="P150" i="5"/>
  <c r="Q154" i="5"/>
  <c r="P154" i="5"/>
  <c r="Q158" i="5"/>
  <c r="P158" i="5"/>
  <c r="Q162" i="5"/>
  <c r="P162" i="5"/>
  <c r="Q166" i="5"/>
  <c r="P166" i="5"/>
  <c r="Q170" i="5"/>
  <c r="P170" i="5"/>
  <c r="Q174" i="5"/>
  <c r="P174" i="5"/>
  <c r="Q178" i="5"/>
  <c r="P178" i="5"/>
  <c r="Q182" i="5"/>
  <c r="P182" i="5"/>
  <c r="Q186" i="5"/>
  <c r="P186" i="5"/>
  <c r="Q122" i="5"/>
  <c r="Q127" i="5"/>
  <c r="Q129" i="5"/>
  <c r="P129" i="5"/>
  <c r="Q131" i="5"/>
  <c r="Q133" i="5"/>
  <c r="P133" i="5"/>
  <c r="P155" i="5"/>
  <c r="P159" i="5"/>
  <c r="P163" i="5"/>
  <c r="P167" i="5"/>
  <c r="P171" i="5"/>
  <c r="P175" i="5"/>
  <c r="P179" i="5"/>
  <c r="Q189" i="5"/>
  <c r="P189" i="5"/>
  <c r="Q4" i="4"/>
  <c r="P4" i="4"/>
  <c r="Q12" i="4"/>
  <c r="P12" i="4"/>
  <c r="Q20" i="4"/>
  <c r="P20" i="4"/>
  <c r="Q28" i="4"/>
  <c r="P28" i="4"/>
  <c r="Q36" i="4"/>
  <c r="P36" i="4"/>
  <c r="Q52" i="4"/>
  <c r="P52" i="4"/>
  <c r="Q6" i="4"/>
  <c r="P6" i="4"/>
  <c r="Q14" i="4"/>
  <c r="P14" i="4"/>
  <c r="Q22" i="4"/>
  <c r="P22" i="4"/>
  <c r="Q30" i="4"/>
  <c r="P30" i="4"/>
  <c r="Q38" i="4"/>
  <c r="P38" i="4"/>
  <c r="Q48" i="4"/>
  <c r="P48" i="4"/>
  <c r="Q62" i="4"/>
  <c r="P62" i="4"/>
  <c r="Q3" i="4"/>
  <c r="P3" i="4"/>
  <c r="Q10" i="4"/>
  <c r="P10" i="4"/>
  <c r="Q18" i="4"/>
  <c r="P18" i="4"/>
  <c r="Q26" i="4"/>
  <c r="P26" i="4"/>
  <c r="Q34" i="4"/>
  <c r="P34" i="4"/>
  <c r="Q56" i="4"/>
  <c r="P56" i="4"/>
  <c r="Q64" i="4"/>
  <c r="P64" i="4"/>
  <c r="Q8" i="4"/>
  <c r="P8" i="4"/>
  <c r="Q16" i="4"/>
  <c r="P16" i="4"/>
  <c r="Q24" i="4"/>
  <c r="P24" i="4"/>
  <c r="Q32" i="4"/>
  <c r="P32" i="4"/>
  <c r="Q40" i="4"/>
  <c r="P40" i="4"/>
  <c r="Q42" i="4"/>
  <c r="Q44" i="4"/>
  <c r="P44" i="4"/>
  <c r="Q68" i="4"/>
  <c r="P68" i="4"/>
  <c r="Q41" i="4"/>
  <c r="Q45" i="4"/>
  <c r="Q49" i="4"/>
  <c r="Q53" i="4"/>
  <c r="Q58" i="4"/>
  <c r="Q61" i="4"/>
  <c r="P63" i="4"/>
  <c r="P65" i="4"/>
  <c r="Q65" i="4"/>
  <c r="Q70" i="4"/>
  <c r="Q77" i="4"/>
  <c r="P77" i="4"/>
  <c r="Q85" i="4"/>
  <c r="P85" i="4"/>
  <c r="Q93" i="4"/>
  <c r="P93" i="4"/>
  <c r="Q101" i="4"/>
  <c r="P101" i="4"/>
  <c r="Q109" i="4"/>
  <c r="P109" i="4"/>
  <c r="Q117" i="4"/>
  <c r="P117" i="4"/>
  <c r="P7" i="4"/>
  <c r="P11" i="4"/>
  <c r="P15" i="4"/>
  <c r="P19" i="4"/>
  <c r="P23" i="4"/>
  <c r="P27" i="4"/>
  <c r="P31" i="4"/>
  <c r="P35" i="4"/>
  <c r="P39" i="4"/>
  <c r="P43" i="4"/>
  <c r="P47" i="4"/>
  <c r="P51" i="4"/>
  <c r="P55" i="4"/>
  <c r="Q72" i="4"/>
  <c r="Q75" i="4"/>
  <c r="P78" i="4"/>
  <c r="Q78" i="4"/>
  <c r="Q80" i="4"/>
  <c r="Q83" i="4"/>
  <c r="P86" i="4"/>
  <c r="Q86" i="4"/>
  <c r="Q88" i="4"/>
  <c r="Q91" i="4"/>
  <c r="P94" i="4"/>
  <c r="Q94" i="4"/>
  <c r="Q96" i="4"/>
  <c r="Q99" i="4"/>
  <c r="P102" i="4"/>
  <c r="Q102" i="4"/>
  <c r="Q104" i="4"/>
  <c r="Q107" i="4"/>
  <c r="P110" i="4"/>
  <c r="Q110" i="4"/>
  <c r="Q112" i="4"/>
  <c r="Q115" i="4"/>
  <c r="P118" i="4"/>
  <c r="Q118" i="4"/>
  <c r="Q120" i="4"/>
  <c r="P57" i="4"/>
  <c r="Q60" i="4"/>
  <c r="P60" i="4"/>
  <c r="P66" i="4"/>
  <c r="P67" i="4"/>
  <c r="Q69" i="4"/>
  <c r="Q73" i="4"/>
  <c r="P73" i="4"/>
  <c r="Q81" i="4"/>
  <c r="P81" i="4"/>
  <c r="Q89" i="4"/>
  <c r="P89" i="4"/>
  <c r="Q97" i="4"/>
  <c r="P97" i="4"/>
  <c r="Q105" i="4"/>
  <c r="P105" i="4"/>
  <c r="Q113" i="4"/>
  <c r="P113" i="4"/>
  <c r="Q121" i="4"/>
  <c r="P121" i="4"/>
  <c r="Q59" i="4"/>
  <c r="P59" i="4"/>
  <c r="Q71" i="4"/>
  <c r="P74" i="4"/>
  <c r="Q74" i="4"/>
  <c r="P82" i="4"/>
  <c r="Q82" i="4"/>
  <c r="P90" i="4"/>
  <c r="Q90" i="4"/>
  <c r="Q95" i="4"/>
  <c r="P98" i="4"/>
  <c r="Q98" i="4"/>
  <c r="Q100" i="4"/>
  <c r="P106" i="4"/>
  <c r="Q106" i="4"/>
  <c r="P114" i="4"/>
  <c r="Q114" i="4"/>
  <c r="P122" i="4"/>
  <c r="Q122" i="4"/>
  <c r="P87" i="4"/>
  <c r="P91" i="4"/>
  <c r="P95" i="4"/>
  <c r="Q124" i="4"/>
  <c r="P124" i="4"/>
  <c r="P134" i="4"/>
  <c r="Q134" i="4"/>
  <c r="Q135" i="4"/>
  <c r="P135" i="4"/>
  <c r="Q144" i="4"/>
  <c r="P144" i="4"/>
  <c r="Q147" i="4"/>
  <c r="P147" i="4"/>
  <c r="Q148" i="4"/>
  <c r="P148" i="4"/>
  <c r="Q157" i="4"/>
  <c r="P157" i="4"/>
  <c r="Q165" i="4"/>
  <c r="P165" i="4"/>
  <c r="Q185" i="4"/>
  <c r="P185" i="4"/>
  <c r="Q189" i="4"/>
  <c r="P189" i="4"/>
  <c r="P72" i="4"/>
  <c r="P76" i="4"/>
  <c r="P80" i="4"/>
  <c r="P84" i="4"/>
  <c r="P88" i="4"/>
  <c r="P92" i="4"/>
  <c r="P96" i="4"/>
  <c r="P100" i="4"/>
  <c r="P104" i="4"/>
  <c r="P108" i="4"/>
  <c r="P112" i="4"/>
  <c r="P116" i="4"/>
  <c r="P120" i="4"/>
  <c r="P130" i="4"/>
  <c r="Q130" i="4"/>
  <c r="Q131" i="4"/>
  <c r="P131" i="4"/>
  <c r="Q136" i="4"/>
  <c r="P136" i="4"/>
  <c r="Q139" i="4"/>
  <c r="P139" i="4"/>
  <c r="Q149" i="4"/>
  <c r="P149" i="4"/>
  <c r="Q152" i="4"/>
  <c r="P152" i="4"/>
  <c r="Q158" i="4"/>
  <c r="P158" i="4"/>
  <c r="Q166" i="4"/>
  <c r="P166" i="4"/>
  <c r="Q173" i="4"/>
  <c r="P173" i="4"/>
  <c r="P126" i="4"/>
  <c r="Q126" i="4"/>
  <c r="Q127" i="4"/>
  <c r="P127" i="4"/>
  <c r="Q132" i="4"/>
  <c r="P132" i="4"/>
  <c r="Q137" i="4"/>
  <c r="Q140" i="4"/>
  <c r="P140" i="4"/>
  <c r="P142" i="4"/>
  <c r="P150" i="4"/>
  <c r="Q153" i="4"/>
  <c r="P153" i="4"/>
  <c r="Q155" i="4"/>
  <c r="Q161" i="4"/>
  <c r="P161" i="4"/>
  <c r="Q175" i="4"/>
  <c r="Q177" i="4"/>
  <c r="P177" i="4"/>
  <c r="Q123" i="4"/>
  <c r="P123" i="4"/>
  <c r="Q128" i="4"/>
  <c r="P128" i="4"/>
  <c r="Q133" i="4"/>
  <c r="Q143" i="4"/>
  <c r="P143" i="4"/>
  <c r="P146" i="4"/>
  <c r="Q156" i="4"/>
  <c r="Q159" i="4"/>
  <c r="Q162" i="4"/>
  <c r="P162" i="4"/>
  <c r="Q164" i="4"/>
  <c r="Q167" i="4"/>
  <c r="Q169" i="4"/>
  <c r="P169" i="4"/>
  <c r="Q179" i="4"/>
  <c r="Q181" i="4"/>
  <c r="P181" i="4"/>
  <c r="Q188" i="4"/>
  <c r="Q138" i="4"/>
  <c r="Q142" i="4"/>
  <c r="Q146" i="4"/>
  <c r="Q150" i="4"/>
  <c r="P151" i="4"/>
  <c r="P155" i="4"/>
  <c r="P156" i="4"/>
  <c r="P160" i="4"/>
  <c r="P164" i="4"/>
  <c r="P168" i="4"/>
  <c r="P172" i="4"/>
  <c r="P176" i="4"/>
  <c r="P180" i="4"/>
  <c r="Q183" i="4"/>
  <c r="P184" i="4"/>
  <c r="Q187" i="4"/>
  <c r="P188" i="4"/>
  <c r="P125" i="4"/>
  <c r="P129" i="4"/>
  <c r="P133" i="4"/>
  <c r="P137" i="4"/>
  <c r="P141" i="4"/>
  <c r="P145" i="4"/>
  <c r="P170" i="4"/>
  <c r="P174" i="4"/>
  <c r="P178" i="4"/>
  <c r="P182" i="4"/>
  <c r="P186" i="4"/>
  <c r="S6" i="3"/>
  <c r="R6" i="3"/>
  <c r="R8" i="3"/>
  <c r="S8" i="3"/>
  <c r="R14" i="3"/>
  <c r="S14" i="3"/>
  <c r="S5" i="3"/>
  <c r="R5" i="3"/>
  <c r="S11" i="3"/>
  <c r="R11" i="3"/>
  <c r="S3" i="3"/>
  <c r="R3" i="3"/>
  <c r="R9" i="3"/>
  <c r="S12" i="3"/>
  <c r="R12" i="3"/>
  <c r="S19" i="3"/>
  <c r="R19" i="3"/>
  <c r="S35" i="3"/>
  <c r="R35" i="3"/>
  <c r="S109" i="3"/>
  <c r="R109" i="3"/>
  <c r="S128" i="3"/>
  <c r="R128" i="3"/>
  <c r="R4" i="3"/>
  <c r="R10" i="3"/>
  <c r="S15" i="3"/>
  <c r="S21" i="3"/>
  <c r="S24" i="3"/>
  <c r="R24" i="3"/>
  <c r="S31" i="3"/>
  <c r="R31" i="3"/>
  <c r="S34" i="3"/>
  <c r="S37" i="3"/>
  <c r="S40" i="3"/>
  <c r="R40" i="3"/>
  <c r="S47" i="3"/>
  <c r="R47" i="3"/>
  <c r="S50" i="3"/>
  <c r="S53" i="3"/>
  <c r="R53" i="3"/>
  <c r="S60" i="3"/>
  <c r="R60" i="3"/>
  <c r="S66" i="3"/>
  <c r="S69" i="3"/>
  <c r="R69" i="3"/>
  <c r="S76" i="3"/>
  <c r="R76" i="3"/>
  <c r="S79" i="3"/>
  <c r="S82" i="3"/>
  <c r="S85" i="3"/>
  <c r="R85" i="3"/>
  <c r="S92" i="3"/>
  <c r="R92" i="3"/>
  <c r="S95" i="3"/>
  <c r="S98" i="3"/>
  <c r="S105" i="3"/>
  <c r="R105" i="3"/>
  <c r="S112" i="3"/>
  <c r="R112" i="3"/>
  <c r="S115" i="3"/>
  <c r="S118" i="3"/>
  <c r="S121" i="3"/>
  <c r="R121" i="3"/>
  <c r="S131" i="3"/>
  <c r="R131" i="3"/>
  <c r="S134" i="3"/>
  <c r="S137" i="3"/>
  <c r="S140" i="3"/>
  <c r="R140" i="3"/>
  <c r="S147" i="3"/>
  <c r="R147" i="3"/>
  <c r="R154" i="3"/>
  <c r="S28" i="3"/>
  <c r="R28" i="3"/>
  <c r="S44" i="3"/>
  <c r="R44" i="3"/>
  <c r="S57" i="3"/>
  <c r="R57" i="3"/>
  <c r="S73" i="3"/>
  <c r="R73" i="3"/>
  <c r="S89" i="3"/>
  <c r="R89" i="3"/>
  <c r="S96" i="3"/>
  <c r="R96" i="3"/>
  <c r="S116" i="3"/>
  <c r="R116" i="3"/>
  <c r="S135" i="3"/>
  <c r="R135" i="3"/>
  <c r="R7" i="3"/>
  <c r="R13" i="3"/>
  <c r="S13" i="3"/>
  <c r="S20" i="3"/>
  <c r="R20" i="3"/>
  <c r="S27" i="3"/>
  <c r="R27" i="3"/>
  <c r="S36" i="3"/>
  <c r="R36" i="3"/>
  <c r="S43" i="3"/>
  <c r="R43" i="3"/>
  <c r="S56" i="3"/>
  <c r="R56" i="3"/>
  <c r="S72" i="3"/>
  <c r="R72" i="3"/>
  <c r="S81" i="3"/>
  <c r="R81" i="3"/>
  <c r="S88" i="3"/>
  <c r="R88" i="3"/>
  <c r="S97" i="3"/>
  <c r="R97" i="3"/>
  <c r="S108" i="3"/>
  <c r="R108" i="3"/>
  <c r="S117" i="3"/>
  <c r="R117" i="3"/>
  <c r="S124" i="3"/>
  <c r="R124" i="3"/>
  <c r="S136" i="3"/>
  <c r="R136" i="3"/>
  <c r="S143" i="3"/>
  <c r="R143" i="3"/>
  <c r="S148" i="3"/>
  <c r="R148" i="3"/>
  <c r="S80" i="3"/>
  <c r="R80" i="3"/>
  <c r="S144" i="3"/>
  <c r="R144" i="3"/>
  <c r="S156" i="3"/>
  <c r="R156" i="3"/>
  <c r="S23" i="3"/>
  <c r="R23" i="3"/>
  <c r="S26" i="3"/>
  <c r="S29" i="3"/>
  <c r="S32" i="3"/>
  <c r="R32" i="3"/>
  <c r="S39" i="3"/>
  <c r="R39" i="3"/>
  <c r="S42" i="3"/>
  <c r="S45" i="3"/>
  <c r="S48" i="3"/>
  <c r="R48" i="3"/>
  <c r="S52" i="3"/>
  <c r="R52" i="3"/>
  <c r="S55" i="3"/>
  <c r="S58" i="3"/>
  <c r="S61" i="3"/>
  <c r="R61" i="3"/>
  <c r="S68" i="3"/>
  <c r="R68" i="3"/>
  <c r="S71" i="3"/>
  <c r="S74" i="3"/>
  <c r="S77" i="3"/>
  <c r="R77" i="3"/>
  <c r="S84" i="3"/>
  <c r="R84" i="3"/>
  <c r="S87" i="3"/>
  <c r="S90" i="3"/>
  <c r="S93" i="3"/>
  <c r="R93" i="3"/>
  <c r="S100" i="3"/>
  <c r="R100" i="3"/>
  <c r="S107" i="3"/>
  <c r="S110" i="3"/>
  <c r="S113" i="3"/>
  <c r="R113" i="3"/>
  <c r="S120" i="3"/>
  <c r="R120" i="3"/>
  <c r="S123" i="3"/>
  <c r="S129" i="3"/>
  <c r="S132" i="3"/>
  <c r="R132" i="3"/>
  <c r="S139" i="3"/>
  <c r="R139" i="3"/>
  <c r="S142" i="3"/>
  <c r="S145" i="3"/>
  <c r="R153" i="3"/>
  <c r="S153" i="3"/>
  <c r="R155" i="3"/>
  <c r="S163" i="3"/>
  <c r="R163" i="3"/>
  <c r="S167" i="3"/>
  <c r="R167" i="3"/>
  <c r="S171" i="3"/>
  <c r="R171" i="3"/>
  <c r="S175" i="3"/>
  <c r="R175" i="3"/>
  <c r="S179" i="3"/>
  <c r="R179" i="3"/>
  <c r="S183" i="3"/>
  <c r="R183" i="3"/>
  <c r="S187" i="3"/>
  <c r="R187" i="3"/>
  <c r="S191" i="3"/>
  <c r="R191" i="3"/>
  <c r="S195" i="3"/>
  <c r="R195" i="3"/>
  <c r="S199" i="3"/>
  <c r="R199" i="3"/>
  <c r="S203" i="3"/>
  <c r="R203" i="3"/>
  <c r="S214" i="3"/>
  <c r="R214" i="3" s="1"/>
  <c r="S216" i="3"/>
  <c r="R216" i="3" s="1"/>
  <c r="S218" i="3"/>
  <c r="R218" i="3" s="1"/>
  <c r="S220" i="3"/>
  <c r="R220" i="3" s="1"/>
  <c r="S222" i="3"/>
  <c r="R222" i="3" s="1"/>
  <c r="R149" i="3"/>
  <c r="S152" i="3"/>
  <c r="S155" i="3"/>
  <c r="R157" i="3"/>
  <c r="R164" i="3"/>
  <c r="R168" i="3"/>
  <c r="R172" i="3"/>
  <c r="R180" i="3"/>
  <c r="R184" i="3"/>
  <c r="R188" i="3"/>
  <c r="R192" i="3"/>
  <c r="R196" i="3"/>
  <c r="R200" i="3"/>
  <c r="R204" i="3"/>
  <c r="S154" i="3"/>
  <c r="S162" i="3"/>
  <c r="R162" i="3"/>
  <c r="S166" i="3"/>
  <c r="R166" i="3"/>
  <c r="S170" i="3"/>
  <c r="R170" i="3"/>
  <c r="S174" i="3"/>
  <c r="R174" i="3"/>
  <c r="S178" i="3"/>
  <c r="R178" i="3"/>
  <c r="S182" i="3"/>
  <c r="R182" i="3"/>
  <c r="S186" i="3"/>
  <c r="R186" i="3"/>
  <c r="S190" i="3"/>
  <c r="R190" i="3"/>
  <c r="S194" i="3"/>
  <c r="R194" i="3"/>
  <c r="S198" i="3"/>
  <c r="R198" i="3"/>
  <c r="S202" i="3"/>
  <c r="R202" i="3"/>
  <c r="S211" i="3"/>
  <c r="R211" i="3"/>
  <c r="S223" i="3"/>
  <c r="R223" i="3" s="1"/>
  <c r="L224" i="2" l="1"/>
  <c r="AA223" i="2"/>
  <c r="N223" i="2"/>
  <c r="P223" i="2" s="1"/>
  <c r="H223" i="2"/>
  <c r="AA222" i="2"/>
  <c r="N222" i="2"/>
  <c r="P222" i="2" s="1"/>
  <c r="H222" i="2"/>
  <c r="AA221" i="2"/>
  <c r="N221" i="2"/>
  <c r="P221" i="2" s="1"/>
  <c r="H221" i="2"/>
  <c r="AA220" i="2"/>
  <c r="N220" i="2"/>
  <c r="P220" i="2" s="1"/>
  <c r="H220" i="2"/>
  <c r="AA219" i="2"/>
  <c r="N219" i="2"/>
  <c r="P219" i="2" s="1"/>
  <c r="H219" i="2"/>
  <c r="AA218" i="2"/>
  <c r="N218" i="2"/>
  <c r="P218" i="2" s="1"/>
  <c r="H218" i="2"/>
  <c r="AA217" i="2"/>
  <c r="N217" i="2"/>
  <c r="P217" i="2" s="1"/>
  <c r="H217" i="2"/>
  <c r="AA216" i="2"/>
  <c r="N216" i="2"/>
  <c r="P216" i="2" s="1"/>
  <c r="H216" i="2"/>
  <c r="AA215" i="2"/>
  <c r="N215" i="2"/>
  <c r="P215" i="2" s="1"/>
  <c r="H215" i="2"/>
  <c r="AA214" i="2"/>
  <c r="N214" i="2"/>
  <c r="P214" i="2" s="1"/>
  <c r="H214" i="2"/>
  <c r="AA213" i="2"/>
  <c r="N213" i="2"/>
  <c r="P213" i="2" s="1"/>
  <c r="H213" i="2"/>
  <c r="AA212" i="2"/>
  <c r="N212" i="2"/>
  <c r="H212" i="2"/>
  <c r="AA211" i="2"/>
  <c r="N211" i="2"/>
  <c r="P211" i="2" s="1"/>
  <c r="H211" i="2"/>
  <c r="L206" i="2"/>
  <c r="AA205" i="2"/>
  <c r="N205" i="2"/>
  <c r="P205" i="2" s="1"/>
  <c r="AA204" i="2"/>
  <c r="N204" i="2"/>
  <c r="P204" i="2" s="1"/>
  <c r="AA203" i="2"/>
  <c r="N203" i="2"/>
  <c r="P203" i="2" s="1"/>
  <c r="AA202" i="2"/>
  <c r="N202" i="2"/>
  <c r="P202" i="2" s="1"/>
  <c r="AA201" i="2"/>
  <c r="N201" i="2"/>
  <c r="P201" i="2" s="1"/>
  <c r="AA200" i="2"/>
  <c r="N200" i="2"/>
  <c r="P200" i="2" s="1"/>
  <c r="AA199" i="2"/>
  <c r="N199" i="2"/>
  <c r="P199" i="2" s="1"/>
  <c r="AA198" i="2"/>
  <c r="N198" i="2"/>
  <c r="P198" i="2" s="1"/>
  <c r="AA197" i="2"/>
  <c r="N197" i="2"/>
  <c r="P197" i="2" s="1"/>
  <c r="AA196" i="2"/>
  <c r="N196" i="2"/>
  <c r="P196" i="2" s="1"/>
  <c r="AA195" i="2"/>
  <c r="N195" i="2"/>
  <c r="P195" i="2" s="1"/>
  <c r="AA194" i="2"/>
  <c r="N194" i="2"/>
  <c r="P194" i="2" s="1"/>
  <c r="AA193" i="2"/>
  <c r="N193" i="2"/>
  <c r="P193" i="2" s="1"/>
  <c r="AA192" i="2"/>
  <c r="N192" i="2"/>
  <c r="P192" i="2" s="1"/>
  <c r="AA191" i="2"/>
  <c r="N191" i="2"/>
  <c r="P191" i="2" s="1"/>
  <c r="AA190" i="2"/>
  <c r="N190" i="2"/>
  <c r="P190" i="2" s="1"/>
  <c r="AA189" i="2"/>
  <c r="N189" i="2"/>
  <c r="P189" i="2" s="1"/>
  <c r="AA188" i="2"/>
  <c r="N188" i="2"/>
  <c r="S188" i="2" s="1"/>
  <c r="T188" i="2" s="1"/>
  <c r="AA187" i="2"/>
  <c r="N187" i="2"/>
  <c r="P187" i="2" s="1"/>
  <c r="AA186" i="2"/>
  <c r="N186" i="2"/>
  <c r="P186" i="2" s="1"/>
  <c r="AA185" i="2"/>
  <c r="N185" i="2"/>
  <c r="P185" i="2" s="1"/>
  <c r="AA184" i="2"/>
  <c r="N184" i="2"/>
  <c r="P184" i="2" s="1"/>
  <c r="AA183" i="2"/>
  <c r="N183" i="2"/>
  <c r="P183" i="2" s="1"/>
  <c r="AA182" i="2"/>
  <c r="N182" i="2"/>
  <c r="P182" i="2" s="1"/>
  <c r="AA181" i="2"/>
  <c r="N181" i="2"/>
  <c r="P181" i="2" s="1"/>
  <c r="AA180" i="2"/>
  <c r="N180" i="2"/>
  <c r="P180" i="2" s="1"/>
  <c r="AA179" i="2"/>
  <c r="N179" i="2"/>
  <c r="P179" i="2" s="1"/>
  <c r="AA178" i="2"/>
  <c r="N178" i="2"/>
  <c r="P178" i="2" s="1"/>
  <c r="AA177" i="2"/>
  <c r="N177" i="2"/>
  <c r="P177" i="2" s="1"/>
  <c r="AA176" i="2"/>
  <c r="N176" i="2"/>
  <c r="P176" i="2" s="1"/>
  <c r="AA175" i="2"/>
  <c r="N175" i="2"/>
  <c r="P175" i="2" s="1"/>
  <c r="AA174" i="2"/>
  <c r="N174" i="2"/>
  <c r="P174" i="2" s="1"/>
  <c r="AA173" i="2"/>
  <c r="N173" i="2"/>
  <c r="P173" i="2" s="1"/>
  <c r="AA172" i="2"/>
  <c r="N172" i="2"/>
  <c r="P172" i="2" s="1"/>
  <c r="AA171" i="2"/>
  <c r="N171" i="2"/>
  <c r="P171" i="2" s="1"/>
  <c r="AA170" i="2"/>
  <c r="N170" i="2"/>
  <c r="P170" i="2" s="1"/>
  <c r="AA169" i="2"/>
  <c r="N169" i="2"/>
  <c r="P169" i="2" s="1"/>
  <c r="AA168" i="2"/>
  <c r="N168" i="2"/>
  <c r="P168" i="2" s="1"/>
  <c r="AA167" i="2"/>
  <c r="N167" i="2"/>
  <c r="P167" i="2" s="1"/>
  <c r="AA166" i="2"/>
  <c r="N166" i="2"/>
  <c r="P166" i="2" s="1"/>
  <c r="AA165" i="2"/>
  <c r="N165" i="2"/>
  <c r="P165" i="2" s="1"/>
  <c r="AA164" i="2"/>
  <c r="N164" i="2"/>
  <c r="P164" i="2" s="1"/>
  <c r="AA163" i="2"/>
  <c r="N163" i="2"/>
  <c r="P163" i="2" s="1"/>
  <c r="AA162" i="2"/>
  <c r="N162" i="2"/>
  <c r="L159" i="2"/>
  <c r="AA158" i="2"/>
  <c r="N158" i="2"/>
  <c r="P158" i="2" s="1"/>
  <c r="AA157" i="2"/>
  <c r="N157" i="2"/>
  <c r="P157" i="2" s="1"/>
  <c r="AA156" i="2"/>
  <c r="N156" i="2"/>
  <c r="P156" i="2" s="1"/>
  <c r="AA155" i="2"/>
  <c r="N155" i="2"/>
  <c r="P155" i="2" s="1"/>
  <c r="AA154" i="2"/>
  <c r="N154" i="2"/>
  <c r="P154" i="2" s="1"/>
  <c r="I154" i="2"/>
  <c r="AA153" i="2"/>
  <c r="N153" i="2"/>
  <c r="P153" i="2" s="1"/>
  <c r="AA152" i="2"/>
  <c r="N152" i="2"/>
  <c r="P152" i="2" s="1"/>
  <c r="AA151" i="2"/>
  <c r="N151" i="2"/>
  <c r="P151" i="2" s="1"/>
  <c r="AA150" i="2"/>
  <c r="N150" i="2"/>
  <c r="P150" i="2" s="1"/>
  <c r="AA149" i="2"/>
  <c r="N149" i="2"/>
  <c r="P149" i="2" s="1"/>
  <c r="AA148" i="2"/>
  <c r="N148" i="2"/>
  <c r="P148" i="2" s="1"/>
  <c r="AA147" i="2"/>
  <c r="N147" i="2"/>
  <c r="P147" i="2" s="1"/>
  <c r="AA146" i="2"/>
  <c r="N146" i="2"/>
  <c r="P146" i="2" s="1"/>
  <c r="AA145" i="2"/>
  <c r="N145" i="2"/>
  <c r="P145" i="2" s="1"/>
  <c r="AA144" i="2"/>
  <c r="N144" i="2"/>
  <c r="P144" i="2" s="1"/>
  <c r="AA143" i="2"/>
  <c r="N143" i="2"/>
  <c r="P143" i="2" s="1"/>
  <c r="AA142" i="2"/>
  <c r="N142" i="2"/>
  <c r="P142" i="2" s="1"/>
  <c r="AA141" i="2"/>
  <c r="N141" i="2"/>
  <c r="P141" i="2" s="1"/>
  <c r="AA140" i="2"/>
  <c r="N140" i="2"/>
  <c r="P140" i="2" s="1"/>
  <c r="AA139" i="2"/>
  <c r="N139" i="2"/>
  <c r="P139" i="2" s="1"/>
  <c r="AA138" i="2"/>
  <c r="N138" i="2"/>
  <c r="P138" i="2" s="1"/>
  <c r="AA137" i="2"/>
  <c r="N137" i="2"/>
  <c r="P137" i="2" s="1"/>
  <c r="AA136" i="2"/>
  <c r="P136" i="2"/>
  <c r="AA135" i="2"/>
  <c r="N135" i="2"/>
  <c r="P135" i="2" s="1"/>
  <c r="AA134" i="2"/>
  <c r="AA133" i="2"/>
  <c r="AA132" i="2"/>
  <c r="P132" i="2"/>
  <c r="AA131" i="2"/>
  <c r="P131" i="2"/>
  <c r="AA130" i="2"/>
  <c r="P130" i="2"/>
  <c r="AA129" i="2"/>
  <c r="P129" i="2"/>
  <c r="AA128" i="2"/>
  <c r="N128" i="2"/>
  <c r="S128" i="2" s="1"/>
  <c r="T128" i="2" s="1"/>
  <c r="AA124" i="2"/>
  <c r="N124" i="2"/>
  <c r="AA123" i="2"/>
  <c r="N123" i="2"/>
  <c r="P123" i="2" s="1"/>
  <c r="AA122" i="2"/>
  <c r="N122" i="2"/>
  <c r="P122" i="2" s="1"/>
  <c r="AA121" i="2"/>
  <c r="N121" i="2"/>
  <c r="P121" i="2" s="1"/>
  <c r="AA120" i="2"/>
  <c r="N120" i="2"/>
  <c r="P120" i="2" s="1"/>
  <c r="AA119" i="2"/>
  <c r="N119" i="2"/>
  <c r="P119" i="2" s="1"/>
  <c r="AA118" i="2"/>
  <c r="N118" i="2"/>
  <c r="P118" i="2" s="1"/>
  <c r="AA117" i="2"/>
  <c r="N117" i="2"/>
  <c r="AA116" i="2"/>
  <c r="N116" i="2"/>
  <c r="P116" i="2" s="1"/>
  <c r="AA115" i="2"/>
  <c r="N115" i="2"/>
  <c r="P115" i="2" s="1"/>
  <c r="AA114" i="2"/>
  <c r="N114" i="2"/>
  <c r="P114" i="2" s="1"/>
  <c r="AA113" i="2"/>
  <c r="N113" i="2"/>
  <c r="P113" i="2" s="1"/>
  <c r="AA112" i="2"/>
  <c r="N112" i="2"/>
  <c r="P112" i="2" s="1"/>
  <c r="AA111" i="2"/>
  <c r="N111" i="2"/>
  <c r="P111" i="2" s="1"/>
  <c r="AA110" i="2"/>
  <c r="N110" i="2"/>
  <c r="P110" i="2" s="1"/>
  <c r="AA109" i="2"/>
  <c r="N109" i="2"/>
  <c r="P109" i="2" s="1"/>
  <c r="AA108" i="2"/>
  <c r="N108" i="2"/>
  <c r="P108" i="2" s="1"/>
  <c r="AA107" i="2"/>
  <c r="N107" i="2"/>
  <c r="P107" i="2" s="1"/>
  <c r="AA106" i="2"/>
  <c r="N106" i="2"/>
  <c r="P106" i="2" s="1"/>
  <c r="AA105" i="2"/>
  <c r="AA100" i="2"/>
  <c r="N100" i="2"/>
  <c r="P100" i="2" s="1"/>
  <c r="AA99" i="2"/>
  <c r="N99" i="2"/>
  <c r="P99" i="2" s="1"/>
  <c r="AA98" i="2"/>
  <c r="N98" i="2"/>
  <c r="P98" i="2" s="1"/>
  <c r="AA97" i="2"/>
  <c r="N97" i="2"/>
  <c r="V102" i="2" s="1"/>
  <c r="AA96" i="2"/>
  <c r="N96" i="2"/>
  <c r="P96" i="2" s="1"/>
  <c r="AA95" i="2"/>
  <c r="N95" i="2"/>
  <c r="P95" i="2" s="1"/>
  <c r="AA94" i="2"/>
  <c r="N94" i="2"/>
  <c r="P94" i="2" s="1"/>
  <c r="AA93" i="2"/>
  <c r="N93" i="2"/>
  <c r="P93" i="2" s="1"/>
  <c r="AA92" i="2"/>
  <c r="N92" i="2"/>
  <c r="P92" i="2" s="1"/>
  <c r="AA91" i="2"/>
  <c r="N91" i="2"/>
  <c r="P91" i="2" s="1"/>
  <c r="AA90" i="2"/>
  <c r="N90" i="2"/>
  <c r="P90" i="2" s="1"/>
  <c r="AA89" i="2"/>
  <c r="N89" i="2"/>
  <c r="P89" i="2" s="1"/>
  <c r="AA88" i="2"/>
  <c r="N88" i="2"/>
  <c r="P88" i="2" s="1"/>
  <c r="AA87" i="2"/>
  <c r="N87" i="2"/>
  <c r="P87" i="2" s="1"/>
  <c r="AA86" i="2"/>
  <c r="N86" i="2"/>
  <c r="P86" i="2" s="1"/>
  <c r="AA85" i="2"/>
  <c r="N85" i="2"/>
  <c r="P85" i="2" s="1"/>
  <c r="AA84" i="2"/>
  <c r="AA83" i="2"/>
  <c r="AA82" i="2"/>
  <c r="AA81" i="2"/>
  <c r="N81" i="2"/>
  <c r="AA80" i="2"/>
  <c r="N80" i="2"/>
  <c r="P80" i="2" s="1"/>
  <c r="AA79" i="2"/>
  <c r="N79" i="2"/>
  <c r="P79" i="2" s="1"/>
  <c r="AA78" i="2"/>
  <c r="P78" i="2"/>
  <c r="AA77" i="2"/>
  <c r="P77" i="2"/>
  <c r="AA76" i="2"/>
  <c r="P76" i="2"/>
  <c r="AA75" i="2"/>
  <c r="AA74" i="2"/>
  <c r="P74" i="2"/>
  <c r="AA73" i="2"/>
  <c r="N73" i="2"/>
  <c r="P73" i="2" s="1"/>
  <c r="AA72" i="2"/>
  <c r="P72" i="2"/>
  <c r="AA71" i="2"/>
  <c r="N71" i="2"/>
  <c r="P71" i="2" s="1"/>
  <c r="AA70" i="2"/>
  <c r="N70" i="2"/>
  <c r="P70" i="2" s="1"/>
  <c r="AA69" i="2"/>
  <c r="N69" i="2"/>
  <c r="P69" i="2" s="1"/>
  <c r="AA68" i="2"/>
  <c r="N68" i="2"/>
  <c r="P68" i="2" s="1"/>
  <c r="AA67" i="2"/>
  <c r="N67" i="2"/>
  <c r="P67" i="2" s="1"/>
  <c r="AA66" i="2"/>
  <c r="N66" i="2"/>
  <c r="P66" i="2" s="1"/>
  <c r="AA65" i="2"/>
  <c r="N65" i="2"/>
  <c r="P65" i="2" s="1"/>
  <c r="AA61" i="2"/>
  <c r="N61" i="2"/>
  <c r="P61" i="2" s="1"/>
  <c r="AA60" i="2"/>
  <c r="N60" i="2"/>
  <c r="P60" i="2" s="1"/>
  <c r="AA59" i="2"/>
  <c r="N59" i="2"/>
  <c r="P59" i="2" s="1"/>
  <c r="AA58" i="2"/>
  <c r="N58" i="2"/>
  <c r="P58" i="2" s="1"/>
  <c r="AA57" i="2"/>
  <c r="N57" i="2"/>
  <c r="P57" i="2" s="1"/>
  <c r="AA56" i="2"/>
  <c r="N56" i="2"/>
  <c r="P56" i="2" s="1"/>
  <c r="AA55" i="2"/>
  <c r="N55" i="2"/>
  <c r="P55" i="2" s="1"/>
  <c r="AA54" i="2"/>
  <c r="N54" i="2"/>
  <c r="P54" i="2" s="1"/>
  <c r="AA53" i="2"/>
  <c r="N53" i="2"/>
  <c r="P53" i="2" s="1"/>
  <c r="AA52" i="2"/>
  <c r="N52" i="2"/>
  <c r="P52" i="2" s="1"/>
  <c r="AA51" i="2"/>
  <c r="N51" i="2"/>
  <c r="P51" i="2" s="1"/>
  <c r="AA50" i="2"/>
  <c r="N50" i="2"/>
  <c r="P50" i="2" s="1"/>
  <c r="AA49" i="2"/>
  <c r="N49" i="2"/>
  <c r="P49" i="2" s="1"/>
  <c r="AA48" i="2"/>
  <c r="N48" i="2"/>
  <c r="P48" i="2" s="1"/>
  <c r="AA47" i="2"/>
  <c r="N47" i="2"/>
  <c r="P47" i="2" s="1"/>
  <c r="AA46" i="2"/>
  <c r="N46" i="2"/>
  <c r="P46" i="2" s="1"/>
  <c r="AA45" i="2"/>
  <c r="N45" i="2"/>
  <c r="P45" i="2" s="1"/>
  <c r="AA44" i="2"/>
  <c r="N44" i="2"/>
  <c r="P44" i="2" s="1"/>
  <c r="AA43" i="2"/>
  <c r="N43" i="2"/>
  <c r="P43" i="2" s="1"/>
  <c r="AA42" i="2"/>
  <c r="N42" i="2"/>
  <c r="P42" i="2" s="1"/>
  <c r="AA41" i="2"/>
  <c r="N41" i="2"/>
  <c r="P41" i="2" s="1"/>
  <c r="AA40" i="2"/>
  <c r="N40" i="2"/>
  <c r="P40" i="2" s="1"/>
  <c r="AA39" i="2"/>
  <c r="N39" i="2"/>
  <c r="P39" i="2" s="1"/>
  <c r="AA38" i="2"/>
  <c r="N38" i="2"/>
  <c r="P38" i="2" s="1"/>
  <c r="AA37" i="2"/>
  <c r="N37" i="2"/>
  <c r="P37" i="2" s="1"/>
  <c r="AA36" i="2"/>
  <c r="N36" i="2"/>
  <c r="P36" i="2" s="1"/>
  <c r="AA35" i="2"/>
  <c r="N35" i="2"/>
  <c r="P35" i="2" s="1"/>
  <c r="AA34" i="2"/>
  <c r="N34" i="2"/>
  <c r="P34" i="2" s="1"/>
  <c r="AA33" i="2"/>
  <c r="N33" i="2"/>
  <c r="P33" i="2" s="1"/>
  <c r="AA32" i="2"/>
  <c r="N32" i="2"/>
  <c r="P32" i="2" s="1"/>
  <c r="AA31" i="2"/>
  <c r="N31" i="2"/>
  <c r="P31" i="2" s="1"/>
  <c r="AA30" i="2"/>
  <c r="N30" i="2"/>
  <c r="P30" i="2" s="1"/>
  <c r="AA29" i="2"/>
  <c r="N29" i="2"/>
  <c r="P29" i="2" s="1"/>
  <c r="AA28" i="2"/>
  <c r="N28" i="2"/>
  <c r="P28" i="2" s="1"/>
  <c r="AA27" i="2"/>
  <c r="N27" i="2"/>
  <c r="P27" i="2" s="1"/>
  <c r="AA26" i="2"/>
  <c r="N26" i="2"/>
  <c r="P26" i="2" s="1"/>
  <c r="AA25" i="2"/>
  <c r="N25" i="2"/>
  <c r="P25" i="2" s="1"/>
  <c r="AA24" i="2"/>
  <c r="N24" i="2"/>
  <c r="P24" i="2" s="1"/>
  <c r="AA23" i="2"/>
  <c r="N23" i="2"/>
  <c r="P23" i="2" s="1"/>
  <c r="AA22" i="2"/>
  <c r="N22" i="2"/>
  <c r="P22" i="2" s="1"/>
  <c r="AA21" i="2"/>
  <c r="N21" i="2"/>
  <c r="P21" i="2" s="1"/>
  <c r="AA20" i="2"/>
  <c r="N20" i="2"/>
  <c r="P20" i="2" s="1"/>
  <c r="AA19" i="2"/>
  <c r="N19" i="2"/>
  <c r="L16" i="2"/>
  <c r="M239" i="2" s="1"/>
  <c r="AA15" i="2"/>
  <c r="R15" i="2"/>
  <c r="N15" i="2"/>
  <c r="P15" i="2" s="1"/>
  <c r="H15" i="2"/>
  <c r="AA14" i="2"/>
  <c r="R14" i="2"/>
  <c r="N14" i="2"/>
  <c r="P14" i="2" s="1"/>
  <c r="H14" i="2"/>
  <c r="AA13" i="2"/>
  <c r="R13" i="2"/>
  <c r="N13" i="2"/>
  <c r="P13" i="2" s="1"/>
  <c r="H13" i="2"/>
  <c r="AA12" i="2"/>
  <c r="R12" i="2"/>
  <c r="N12" i="2"/>
  <c r="P12" i="2" s="1"/>
  <c r="H12" i="2"/>
  <c r="AA11" i="2"/>
  <c r="R11" i="2"/>
  <c r="N11" i="2"/>
  <c r="P11" i="2" s="1"/>
  <c r="H11" i="2"/>
  <c r="AA10" i="2"/>
  <c r="R10" i="2"/>
  <c r="N10" i="2"/>
  <c r="P10" i="2" s="1"/>
  <c r="H10" i="2"/>
  <c r="AA9" i="2"/>
  <c r="R9" i="2"/>
  <c r="N9" i="2"/>
  <c r="P9" i="2" s="1"/>
  <c r="H9" i="2"/>
  <c r="AA8" i="2"/>
  <c r="R8" i="2"/>
  <c r="N8" i="2"/>
  <c r="P8" i="2" s="1"/>
  <c r="H8" i="2"/>
  <c r="AA7" i="2"/>
  <c r="R7" i="2"/>
  <c r="N7" i="2"/>
  <c r="P7" i="2" s="1"/>
  <c r="H7" i="2"/>
  <c r="AA6" i="2"/>
  <c r="R6" i="2"/>
  <c r="N6" i="2"/>
  <c r="P6" i="2" s="1"/>
  <c r="H6" i="2"/>
  <c r="AA5" i="2"/>
  <c r="R5" i="2"/>
  <c r="N5" i="2"/>
  <c r="P5" i="2" s="1"/>
  <c r="AA4" i="2"/>
  <c r="R4" i="2"/>
  <c r="N4" i="2"/>
  <c r="H4" i="2"/>
  <c r="AA3" i="2"/>
  <c r="R3" i="2"/>
  <c r="R16" i="2" s="1"/>
  <c r="N3" i="2"/>
  <c r="P3" i="2" s="1"/>
  <c r="I4" i="2" l="1"/>
  <c r="H16" i="2"/>
  <c r="S5" i="2"/>
  <c r="T5" i="2"/>
  <c r="T3" i="2"/>
  <c r="S3" i="2"/>
  <c r="P117" i="2"/>
  <c r="S117" i="2"/>
  <c r="I6" i="2"/>
  <c r="T6" i="2" s="1"/>
  <c r="S6" i="2"/>
  <c r="I7" i="2"/>
  <c r="T7" i="2" s="1"/>
  <c r="S7" i="2"/>
  <c r="I8" i="2"/>
  <c r="T8" i="2" s="1"/>
  <c r="S8" i="2"/>
  <c r="I9" i="2"/>
  <c r="T9" i="2" s="1"/>
  <c r="S9" i="2"/>
  <c r="I10" i="2"/>
  <c r="T10" i="2" s="1"/>
  <c r="S10" i="2"/>
  <c r="I11" i="2"/>
  <c r="T11" i="2" s="1"/>
  <c r="S11" i="2"/>
  <c r="I12" i="2"/>
  <c r="T12" i="2" s="1"/>
  <c r="S12" i="2"/>
  <c r="I13" i="2"/>
  <c r="T13" i="2" s="1"/>
  <c r="S13" i="2"/>
  <c r="I14" i="2"/>
  <c r="T14" i="2" s="1"/>
  <c r="S14" i="2"/>
  <c r="I15" i="2"/>
  <c r="T15" i="2" s="1"/>
  <c r="S15" i="2"/>
  <c r="P126" i="2"/>
  <c r="P124" i="2"/>
  <c r="S124" i="2"/>
  <c r="P81" i="2"/>
  <c r="S81" i="2"/>
  <c r="T81" i="2" s="1"/>
  <c r="P188" i="2"/>
  <c r="R160" i="2"/>
  <c r="U159" i="2" s="1"/>
  <c r="S96" i="2"/>
  <c r="T96" i="2" s="1"/>
  <c r="S21" i="2"/>
  <c r="T21" i="2" s="1"/>
  <c r="R63" i="2"/>
  <c r="U62" i="2" s="1"/>
  <c r="R17" i="2"/>
  <c r="R207" i="2"/>
  <c r="U206" i="2" s="1"/>
  <c r="R225" i="2"/>
  <c r="U224" i="2" s="1"/>
  <c r="S196" i="2"/>
  <c r="T196" i="2" s="1"/>
  <c r="S204" i="2"/>
  <c r="T204" i="2" s="1"/>
  <c r="S121" i="2"/>
  <c r="T121" i="2" s="1"/>
  <c r="T117" i="2"/>
  <c r="S113" i="2"/>
  <c r="T113" i="2" s="1"/>
  <c r="S109" i="2"/>
  <c r="T109" i="2" s="1"/>
  <c r="S37" i="2"/>
  <c r="T37" i="2" s="1"/>
  <c r="S53" i="2"/>
  <c r="T53" i="2" s="1"/>
  <c r="S85" i="2"/>
  <c r="T85" i="2" s="1"/>
  <c r="S99" i="2"/>
  <c r="T99" i="2" s="1"/>
  <c r="S97" i="2"/>
  <c r="T97" i="2" s="1"/>
  <c r="S163" i="2"/>
  <c r="T163" i="2" s="1"/>
  <c r="S173" i="2"/>
  <c r="T173" i="2" s="1"/>
  <c r="S171" i="2"/>
  <c r="T171" i="2" s="1"/>
  <c r="S170" i="2"/>
  <c r="T170" i="2" s="1"/>
  <c r="S169" i="2"/>
  <c r="T169" i="2" s="1"/>
  <c r="S164" i="2"/>
  <c r="T164" i="2" s="1"/>
  <c r="S165" i="2"/>
  <c r="T165" i="2" s="1"/>
  <c r="Y125" i="2"/>
  <c r="Z125" i="2" s="1"/>
  <c r="S95" i="2"/>
  <c r="T95" i="2" s="1"/>
  <c r="S29" i="2"/>
  <c r="T29" i="2" s="1"/>
  <c r="S45" i="2"/>
  <c r="T45" i="2" s="1"/>
  <c r="S61" i="2"/>
  <c r="T61" i="2" s="1"/>
  <c r="S166" i="2"/>
  <c r="T166" i="2" s="1"/>
  <c r="S167" i="2"/>
  <c r="T167" i="2" s="1"/>
  <c r="S200" i="2"/>
  <c r="T200" i="2" s="1"/>
  <c r="S33" i="2"/>
  <c r="T33" i="2" s="1"/>
  <c r="S49" i="2"/>
  <c r="T49" i="2" s="1"/>
  <c r="S100" i="2"/>
  <c r="T100" i="2" s="1"/>
  <c r="S174" i="2"/>
  <c r="T174" i="2" s="1"/>
  <c r="S192" i="2"/>
  <c r="T192" i="2" s="1"/>
  <c r="S25" i="2"/>
  <c r="T25" i="2" s="1"/>
  <c r="S41" i="2"/>
  <c r="T41" i="2" s="1"/>
  <c r="S57" i="2"/>
  <c r="T57" i="2" s="1"/>
  <c r="S93" i="2"/>
  <c r="T93" i="2" s="1"/>
  <c r="S27" i="2"/>
  <c r="T27" i="2" s="1"/>
  <c r="S35" i="2"/>
  <c r="T35" i="2" s="1"/>
  <c r="S43" i="2"/>
  <c r="T43" i="2" s="1"/>
  <c r="S51" i="2"/>
  <c r="T51" i="2" s="1"/>
  <c r="S59" i="2"/>
  <c r="T59" i="2" s="1"/>
  <c r="T82" i="2"/>
  <c r="S94" i="2"/>
  <c r="T94" i="2" s="1"/>
  <c r="S131" i="2"/>
  <c r="T131" i="2" s="1"/>
  <c r="S132" i="2"/>
  <c r="T132" i="2" s="1"/>
  <c r="S135" i="2"/>
  <c r="T135" i="2" s="1"/>
  <c r="S136" i="2"/>
  <c r="T136" i="2" s="1"/>
  <c r="S139" i="2"/>
  <c r="T139" i="2" s="1"/>
  <c r="S140" i="2"/>
  <c r="T140" i="2" s="1"/>
  <c r="S143" i="2"/>
  <c r="T143" i="2" s="1"/>
  <c r="S144" i="2"/>
  <c r="T144" i="2" s="1"/>
  <c r="S147" i="2"/>
  <c r="T147" i="2" s="1"/>
  <c r="S148" i="2"/>
  <c r="T148" i="2" s="1"/>
  <c r="S151" i="2"/>
  <c r="T151" i="2" s="1"/>
  <c r="S152" i="2"/>
  <c r="T152" i="2" s="1"/>
  <c r="S155" i="2"/>
  <c r="T155" i="2" s="1"/>
  <c r="S156" i="2"/>
  <c r="T156" i="2" s="1"/>
  <c r="R159" i="2"/>
  <c r="S168" i="2"/>
  <c r="T168" i="2" s="1"/>
  <c r="S194" i="2"/>
  <c r="T194" i="2" s="1"/>
  <c r="S202" i="2"/>
  <c r="T202" i="2" s="1"/>
  <c r="N16" i="2"/>
  <c r="V16" i="2" s="1"/>
  <c r="N62" i="2"/>
  <c r="V62" i="2" s="1"/>
  <c r="P19" i="2"/>
  <c r="S23" i="2"/>
  <c r="T23" i="2" s="1"/>
  <c r="S31" i="2"/>
  <c r="T31" i="2" s="1"/>
  <c r="S39" i="2"/>
  <c r="T39" i="2" s="1"/>
  <c r="S47" i="2"/>
  <c r="T47" i="2" s="1"/>
  <c r="S55" i="2"/>
  <c r="T55" i="2" s="1"/>
  <c r="P97" i="2"/>
  <c r="S98" i="2"/>
  <c r="T98" i="2" s="1"/>
  <c r="S162" i="2"/>
  <c r="T162" i="2" s="1"/>
  <c r="S172" i="2"/>
  <c r="T172" i="2" s="1"/>
  <c r="S190" i="2"/>
  <c r="T190" i="2" s="1"/>
  <c r="S198" i="2"/>
  <c r="T198" i="2" s="1"/>
  <c r="N224" i="2"/>
  <c r="V224" i="2" s="1"/>
  <c r="Y16" i="2"/>
  <c r="Z16" i="2" s="1"/>
  <c r="R101" i="2"/>
  <c r="W125" i="2"/>
  <c r="S107" i="2"/>
  <c r="T107" i="2" s="1"/>
  <c r="S108" i="2"/>
  <c r="T108" i="2" s="1"/>
  <c r="S115" i="2"/>
  <c r="T115" i="2" s="1"/>
  <c r="S116" i="2"/>
  <c r="T116" i="2" s="1"/>
  <c r="S123" i="2"/>
  <c r="T123" i="2" s="1"/>
  <c r="T124" i="2"/>
  <c r="S133" i="2"/>
  <c r="T133" i="2" s="1"/>
  <c r="S141" i="2"/>
  <c r="T141" i="2" s="1"/>
  <c r="S149" i="2"/>
  <c r="T149" i="2" s="1"/>
  <c r="S157" i="2"/>
  <c r="T157" i="2" s="1"/>
  <c r="S175" i="2"/>
  <c r="T175" i="2" s="1"/>
  <c r="S189" i="2"/>
  <c r="T189" i="2" s="1"/>
  <c r="S193" i="2"/>
  <c r="T193" i="2" s="1"/>
  <c r="S197" i="2"/>
  <c r="T197" i="2" s="1"/>
  <c r="S201" i="2"/>
  <c r="T201" i="2" s="1"/>
  <c r="S205" i="2"/>
  <c r="T205" i="2" s="1"/>
  <c r="N206" i="2"/>
  <c r="V206" i="2" s="1"/>
  <c r="P4" i="2"/>
  <c r="T83" i="2"/>
  <c r="S111" i="2"/>
  <c r="T111" i="2" s="1"/>
  <c r="S112" i="2"/>
  <c r="T112" i="2" s="1"/>
  <c r="S119" i="2"/>
  <c r="T119" i="2" s="1"/>
  <c r="S120" i="2"/>
  <c r="T120" i="2" s="1"/>
  <c r="W159" i="2"/>
  <c r="S129" i="2"/>
  <c r="T129" i="2" s="1"/>
  <c r="S137" i="2"/>
  <c r="T137" i="2" s="1"/>
  <c r="S145" i="2"/>
  <c r="T145" i="2" s="1"/>
  <c r="S153" i="2"/>
  <c r="T153" i="2" s="1"/>
  <c r="P162" i="2"/>
  <c r="P207" i="2" s="1"/>
  <c r="S191" i="2"/>
  <c r="T191" i="2" s="1"/>
  <c r="S195" i="2"/>
  <c r="T195" i="2" s="1"/>
  <c r="S199" i="2"/>
  <c r="T199" i="2" s="1"/>
  <c r="S203" i="2"/>
  <c r="T203" i="2" s="1"/>
  <c r="P212" i="2"/>
  <c r="P224" i="2" s="1"/>
  <c r="R206" i="2"/>
  <c r="Y62" i="2"/>
  <c r="Z62" i="2" s="1"/>
  <c r="S68" i="2"/>
  <c r="T68" i="2" s="1"/>
  <c r="S76" i="2"/>
  <c r="T76" i="2" s="1"/>
  <c r="T84" i="2"/>
  <c r="S183" i="2"/>
  <c r="T183" i="2" s="1"/>
  <c r="S20" i="2"/>
  <c r="T20" i="2" s="1"/>
  <c r="S22" i="2"/>
  <c r="T22" i="2" s="1"/>
  <c r="S24" i="2"/>
  <c r="T24" i="2" s="1"/>
  <c r="S26" i="2"/>
  <c r="T26" i="2" s="1"/>
  <c r="S28" i="2"/>
  <c r="T28" i="2" s="1"/>
  <c r="S30" i="2"/>
  <c r="T30" i="2" s="1"/>
  <c r="S32" i="2"/>
  <c r="T32" i="2" s="1"/>
  <c r="S34" i="2"/>
  <c r="T34" i="2" s="1"/>
  <c r="S36" i="2"/>
  <c r="T36" i="2" s="1"/>
  <c r="S38" i="2"/>
  <c r="T38" i="2" s="1"/>
  <c r="S40" i="2"/>
  <c r="T40" i="2" s="1"/>
  <c r="S42" i="2"/>
  <c r="T42" i="2" s="1"/>
  <c r="S44" i="2"/>
  <c r="T44" i="2" s="1"/>
  <c r="S46" i="2"/>
  <c r="T46" i="2" s="1"/>
  <c r="S48" i="2"/>
  <c r="T48" i="2" s="1"/>
  <c r="S50" i="2"/>
  <c r="T50" i="2" s="1"/>
  <c r="S52" i="2"/>
  <c r="T52" i="2" s="1"/>
  <c r="S54" i="2"/>
  <c r="T54" i="2" s="1"/>
  <c r="S56" i="2"/>
  <c r="T56" i="2" s="1"/>
  <c r="S58" i="2"/>
  <c r="T58" i="2" s="1"/>
  <c r="S60" i="2"/>
  <c r="T60" i="2" s="1"/>
  <c r="S66" i="2"/>
  <c r="T66" i="2" s="1"/>
  <c r="S70" i="2"/>
  <c r="T70" i="2" s="1"/>
  <c r="S74" i="2"/>
  <c r="T74" i="2" s="1"/>
  <c r="S78" i="2"/>
  <c r="T78" i="2" s="1"/>
  <c r="S79" i="2"/>
  <c r="T79" i="2" s="1"/>
  <c r="S213" i="2"/>
  <c r="T213" i="2" s="1"/>
  <c r="S217" i="2"/>
  <c r="T217" i="2" s="1"/>
  <c r="S221" i="2"/>
  <c r="T221" i="2" s="1"/>
  <c r="L226" i="2"/>
  <c r="S72" i="2"/>
  <c r="T72" i="2" s="1"/>
  <c r="S80" i="2"/>
  <c r="T80" i="2" s="1"/>
  <c r="S88" i="2"/>
  <c r="T88" i="2" s="1"/>
  <c r="S92" i="2"/>
  <c r="T92" i="2" s="1"/>
  <c r="S89" i="2"/>
  <c r="T89" i="2" s="1"/>
  <c r="S181" i="2"/>
  <c r="T181" i="2" s="1"/>
  <c r="S65" i="2"/>
  <c r="S67" i="2"/>
  <c r="T67" i="2" s="1"/>
  <c r="S69" i="2"/>
  <c r="T69" i="2" s="1"/>
  <c r="S71" i="2"/>
  <c r="T71" i="2" s="1"/>
  <c r="S73" i="2"/>
  <c r="T73" i="2" s="1"/>
  <c r="S77" i="2"/>
  <c r="T77" i="2" s="1"/>
  <c r="S86" i="2"/>
  <c r="T86" i="2" s="1"/>
  <c r="S90" i="2"/>
  <c r="T90" i="2" s="1"/>
  <c r="N125" i="2"/>
  <c r="V125" i="2" s="1"/>
  <c r="N159" i="2"/>
  <c r="V159" i="2" s="1"/>
  <c r="P128" i="2"/>
  <c r="S179" i="2"/>
  <c r="T179" i="2" s="1"/>
  <c r="S187" i="2"/>
  <c r="T187" i="2" s="1"/>
  <c r="S19" i="2"/>
  <c r="S87" i="2"/>
  <c r="T87" i="2" s="1"/>
  <c r="S91" i="2"/>
  <c r="T91" i="2" s="1"/>
  <c r="S106" i="2"/>
  <c r="T106" i="2" s="1"/>
  <c r="S110" i="2"/>
  <c r="T110" i="2" s="1"/>
  <c r="S114" i="2"/>
  <c r="T114" i="2" s="1"/>
  <c r="S118" i="2"/>
  <c r="T118" i="2" s="1"/>
  <c r="S122" i="2"/>
  <c r="T122" i="2" s="1"/>
  <c r="S130" i="2"/>
  <c r="T130" i="2" s="1"/>
  <c r="S134" i="2"/>
  <c r="T134" i="2" s="1"/>
  <c r="S138" i="2"/>
  <c r="T138" i="2" s="1"/>
  <c r="S142" i="2"/>
  <c r="T142" i="2" s="1"/>
  <c r="S146" i="2"/>
  <c r="T146" i="2" s="1"/>
  <c r="S150" i="2"/>
  <c r="T150" i="2" s="1"/>
  <c r="S154" i="2"/>
  <c r="T154" i="2" s="1"/>
  <c r="S158" i="2"/>
  <c r="T158" i="2" s="1"/>
  <c r="S177" i="2"/>
  <c r="T177" i="2" s="1"/>
  <c r="S185" i="2"/>
  <c r="T185" i="2" s="1"/>
  <c r="Y159" i="2"/>
  <c r="Z159" i="2" s="1"/>
  <c r="R224" i="2"/>
  <c r="S214" i="2"/>
  <c r="T214" i="2" s="1"/>
  <c r="S218" i="2"/>
  <c r="T218" i="2" s="1"/>
  <c r="S222" i="2"/>
  <c r="T222" i="2" s="1"/>
  <c r="S176" i="2"/>
  <c r="T176" i="2" s="1"/>
  <c r="S178" i="2"/>
  <c r="T178" i="2" s="1"/>
  <c r="S180" i="2"/>
  <c r="T180" i="2" s="1"/>
  <c r="S182" i="2"/>
  <c r="T182" i="2" s="1"/>
  <c r="S184" i="2"/>
  <c r="T184" i="2" s="1"/>
  <c r="S186" i="2"/>
  <c r="T186" i="2" s="1"/>
  <c r="Y206" i="2"/>
  <c r="Z206" i="2" s="1"/>
  <c r="H224" i="2"/>
  <c r="S211" i="2"/>
  <c r="S215" i="2"/>
  <c r="T215" i="2" s="1"/>
  <c r="S219" i="2"/>
  <c r="T219" i="2" s="1"/>
  <c r="S223" i="2"/>
  <c r="T223" i="2" s="1"/>
  <c r="S212" i="2"/>
  <c r="T212" i="2" s="1"/>
  <c r="S216" i="2"/>
  <c r="T216" i="2" s="1"/>
  <c r="S220" i="2"/>
  <c r="T220" i="2" s="1"/>
  <c r="P63" i="2" l="1"/>
  <c r="V212" i="2"/>
  <c r="P225" i="2"/>
  <c r="T4" i="2"/>
  <c r="T16" i="2" s="1"/>
  <c r="S4" i="2"/>
  <c r="S16" i="2" s="1"/>
  <c r="P206" i="2"/>
  <c r="W206" i="2"/>
  <c r="X206" i="2" s="1"/>
  <c r="R62" i="2"/>
  <c r="R226" i="2" s="1"/>
  <c r="U16" i="2"/>
  <c r="X159" i="2"/>
  <c r="X125" i="2"/>
  <c r="S62" i="2"/>
  <c r="T62" i="2"/>
  <c r="S159" i="2"/>
  <c r="T159" i="2"/>
  <c r="T206" i="2"/>
  <c r="W224" i="2"/>
  <c r="X224" i="2" s="1"/>
  <c r="S125" i="2"/>
  <c r="T105" i="2"/>
  <c r="T125" i="2" s="1"/>
  <c r="I224" i="2"/>
  <c r="T211" i="2"/>
  <c r="T224" i="2" s="1"/>
  <c r="S224" i="2"/>
  <c r="T65" i="2"/>
  <c r="S206" i="2"/>
  <c r="S235" i="2" l="1"/>
  <c r="G163" i="1"/>
  <c r="H163" i="1" s="1"/>
  <c r="G162" i="1"/>
  <c r="H162" i="1" s="1"/>
  <c r="G155" i="1"/>
  <c r="H155" i="1" s="1"/>
  <c r="G154" i="1"/>
  <c r="H154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H135" i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W112" i="1" l="1"/>
  <c r="W128" i="1"/>
  <c r="W144" i="1"/>
  <c r="X120" i="1"/>
  <c r="X136" i="1"/>
  <c r="W121" i="1"/>
  <c r="X121" i="1"/>
  <c r="W137" i="1"/>
  <c r="X137" i="1"/>
  <c r="X110" i="1"/>
  <c r="W110" i="1"/>
  <c r="X118" i="1"/>
  <c r="W118" i="1"/>
  <c r="W119" i="1"/>
  <c r="X119" i="1"/>
  <c r="X127" i="1"/>
  <c r="W127" i="1"/>
  <c r="X134" i="1"/>
  <c r="W134" i="1"/>
  <c r="W135" i="1"/>
  <c r="X135" i="1"/>
  <c r="X142" i="1"/>
  <c r="W142" i="1"/>
  <c r="X143" i="1"/>
  <c r="W143" i="1"/>
  <c r="W109" i="1"/>
  <c r="X109" i="1"/>
  <c r="W117" i="1"/>
  <c r="X117" i="1"/>
  <c r="W125" i="1"/>
  <c r="X125" i="1"/>
  <c r="W133" i="1"/>
  <c r="X133" i="1"/>
  <c r="W141" i="1"/>
  <c r="X141" i="1"/>
  <c r="W163" i="1"/>
  <c r="X163" i="1"/>
  <c r="W113" i="1"/>
  <c r="X113" i="1"/>
  <c r="W129" i="1"/>
  <c r="X129" i="1"/>
  <c r="W145" i="1"/>
  <c r="X145" i="1"/>
  <c r="X111" i="1"/>
  <c r="W111" i="1"/>
  <c r="X126" i="1"/>
  <c r="W126" i="1"/>
  <c r="X106" i="1"/>
  <c r="W106" i="1"/>
  <c r="W107" i="1"/>
  <c r="X107" i="1"/>
  <c r="X108" i="1"/>
  <c r="X114" i="1"/>
  <c r="W114" i="1"/>
  <c r="X115" i="1"/>
  <c r="W115" i="1"/>
  <c r="W116" i="1"/>
  <c r="X122" i="1"/>
  <c r="W122" i="1"/>
  <c r="W123" i="1"/>
  <c r="X123" i="1"/>
  <c r="W124" i="1"/>
  <c r="X130" i="1"/>
  <c r="W130" i="1"/>
  <c r="X131" i="1"/>
  <c r="W131" i="1"/>
  <c r="W132" i="1"/>
  <c r="X138" i="1"/>
  <c r="W138" i="1"/>
  <c r="W139" i="1"/>
  <c r="X139" i="1"/>
  <c r="X140" i="1"/>
  <c r="X154" i="1"/>
  <c r="W154" i="1"/>
  <c r="W155" i="1"/>
  <c r="X155" i="1"/>
  <c r="X162" i="1"/>
  <c r="W136" i="1"/>
  <c r="W162" i="1"/>
  <c r="X112" i="1"/>
  <c r="X116" i="1"/>
  <c r="X124" i="1"/>
  <c r="X128" i="1"/>
  <c r="X132" i="1"/>
  <c r="X144" i="1"/>
  <c r="W108" i="1"/>
  <c r="W120" i="1"/>
  <c r="W140" i="1"/>
  <c r="G161" i="1" l="1"/>
  <c r="H161" i="1" s="1"/>
  <c r="G160" i="1"/>
  <c r="H160" i="1" s="1"/>
  <c r="G157" i="1"/>
  <c r="H157" i="1" s="1"/>
  <c r="G156" i="1"/>
  <c r="H156" i="1" s="1"/>
  <c r="G153" i="1"/>
  <c r="H153" i="1" s="1"/>
  <c r="G152" i="1"/>
  <c r="H152" i="1" s="1"/>
  <c r="G151" i="1"/>
  <c r="H151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H89" i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164" i="1"/>
  <c r="H164" i="1" s="1"/>
  <c r="G159" i="1"/>
  <c r="H159" i="1" s="1"/>
  <c r="G158" i="1"/>
  <c r="H158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194" i="1"/>
  <c r="H194" i="1" s="1"/>
  <c r="G193" i="1"/>
  <c r="H193" i="1" s="1"/>
  <c r="G192" i="1"/>
  <c r="H192" i="1" s="1"/>
  <c r="G191" i="1"/>
  <c r="H191" i="1" s="1"/>
  <c r="G190" i="1"/>
  <c r="H190" i="1" s="1"/>
  <c r="G185" i="1"/>
  <c r="H185" i="1" s="1"/>
  <c r="G184" i="1"/>
  <c r="H184" i="1" s="1"/>
  <c r="H183" i="1"/>
  <c r="G182" i="1"/>
  <c r="H182" i="1" s="1"/>
  <c r="G181" i="1"/>
  <c r="H181" i="1" s="1"/>
  <c r="G180" i="1"/>
  <c r="H180" i="1" s="1"/>
  <c r="G179" i="1"/>
  <c r="H179" i="1" s="1"/>
  <c r="G178" i="1"/>
  <c r="H178" i="1" s="1"/>
  <c r="G148" i="1"/>
  <c r="H148" i="1" s="1"/>
  <c r="G147" i="1"/>
  <c r="H147" i="1" s="1"/>
  <c r="G146" i="1"/>
  <c r="H146" i="1" s="1"/>
  <c r="G64" i="1"/>
  <c r="H64" i="1" s="1"/>
  <c r="G63" i="1"/>
  <c r="H63" i="1" s="1"/>
  <c r="G61" i="1"/>
  <c r="H61" i="1" s="1"/>
  <c r="G60" i="1"/>
  <c r="H60" i="1" s="1"/>
  <c r="H59" i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H48" i="1"/>
  <c r="G47" i="1"/>
  <c r="H47" i="1" s="1"/>
  <c r="G46" i="1"/>
  <c r="H46" i="1" s="1"/>
  <c r="G45" i="1"/>
  <c r="H45" i="1" s="1"/>
  <c r="G189" i="1"/>
  <c r="H189" i="1" s="1"/>
  <c r="G188" i="1"/>
  <c r="H188" i="1" s="1"/>
  <c r="G187" i="1"/>
  <c r="H187" i="1" s="1"/>
  <c r="G186" i="1"/>
  <c r="H186" i="1" s="1"/>
  <c r="Q16" i="1"/>
  <c r="W16" i="1" s="1"/>
  <c r="G16" i="1"/>
  <c r="H16" i="1" s="1"/>
  <c r="Q15" i="1"/>
  <c r="G15" i="1"/>
  <c r="H15" i="1" s="1"/>
  <c r="Q14" i="1"/>
  <c r="G14" i="1"/>
  <c r="H14" i="1" s="1"/>
  <c r="Q13" i="1"/>
  <c r="G13" i="1"/>
  <c r="H13" i="1" s="1"/>
  <c r="Q12" i="1"/>
  <c r="G12" i="1"/>
  <c r="H12" i="1" s="1"/>
  <c r="Q11" i="1"/>
  <c r="G11" i="1"/>
  <c r="H11" i="1" s="1"/>
  <c r="G10" i="1"/>
  <c r="G9" i="1"/>
  <c r="Q8" i="1"/>
  <c r="H177" i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50" i="1"/>
  <c r="H150" i="1" s="1"/>
  <c r="G149" i="1"/>
  <c r="H149" i="1" s="1"/>
  <c r="G44" i="1"/>
  <c r="H44" i="1" s="1"/>
  <c r="H43" i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Q26" i="1"/>
  <c r="G26" i="1"/>
  <c r="H26" i="1" s="1"/>
  <c r="Q25" i="1"/>
  <c r="G25" i="1"/>
  <c r="H25" i="1" s="1"/>
  <c r="H24" i="1"/>
  <c r="G23" i="1"/>
  <c r="H23" i="1" s="1"/>
  <c r="Q22" i="1"/>
  <c r="G22" i="1"/>
  <c r="H22" i="1" s="1"/>
  <c r="G21" i="1"/>
  <c r="H21" i="1" s="1"/>
  <c r="G20" i="1"/>
  <c r="H20" i="1" s="1"/>
  <c r="G19" i="1"/>
  <c r="H19" i="1" s="1"/>
  <c r="G18" i="1"/>
  <c r="H18" i="1" s="1"/>
  <c r="Q17" i="1"/>
  <c r="H9" i="1" l="1"/>
  <c r="G17" i="1"/>
  <c r="H17" i="1" s="1"/>
  <c r="H10" i="1"/>
  <c r="W178" i="1"/>
  <c r="W15" i="1"/>
  <c r="X188" i="1"/>
  <c r="X51" i="1"/>
  <c r="X55" i="1"/>
  <c r="X59" i="1"/>
  <c r="X148" i="1"/>
  <c r="X181" i="1"/>
  <c r="X184" i="1"/>
  <c r="X192" i="1"/>
  <c r="X66" i="1"/>
  <c r="X70" i="1"/>
  <c r="X74" i="1"/>
  <c r="X78" i="1"/>
  <c r="X158" i="1"/>
  <c r="X90" i="1"/>
  <c r="X94" i="1"/>
  <c r="X98" i="1"/>
  <c r="X102" i="1"/>
  <c r="X157" i="1"/>
  <c r="X17" i="1"/>
  <c r="X25" i="1"/>
  <c r="X29" i="1"/>
  <c r="W33" i="1"/>
  <c r="X36" i="1"/>
  <c r="X40" i="1"/>
  <c r="X44" i="1"/>
  <c r="X166" i="1"/>
  <c r="X170" i="1"/>
  <c r="X174" i="1"/>
  <c r="X82" i="1"/>
  <c r="W160" i="1"/>
  <c r="X178" i="1"/>
  <c r="X11" i="1"/>
  <c r="X151" i="1"/>
  <c r="X160" i="1"/>
  <c r="W101" i="1"/>
  <c r="X101" i="1"/>
  <c r="X156" i="1"/>
  <c r="W156" i="1"/>
  <c r="W89" i="1"/>
  <c r="X89" i="1"/>
  <c r="W99" i="1"/>
  <c r="X99" i="1"/>
  <c r="X84" i="1"/>
  <c r="W84" i="1"/>
  <c r="W85" i="1"/>
  <c r="X85" i="1"/>
  <c r="W87" i="1"/>
  <c r="X87" i="1"/>
  <c r="X96" i="1"/>
  <c r="W96" i="1"/>
  <c r="X97" i="1"/>
  <c r="W97" i="1"/>
  <c r="X104" i="1"/>
  <c r="W104" i="1"/>
  <c r="X105" i="1"/>
  <c r="W105" i="1"/>
  <c r="W91" i="1"/>
  <c r="X91" i="1"/>
  <c r="X100" i="1"/>
  <c r="W100" i="1"/>
  <c r="X153" i="1"/>
  <c r="W153" i="1"/>
  <c r="X161" i="1"/>
  <c r="W161" i="1"/>
  <c r="X88" i="1"/>
  <c r="W88" i="1"/>
  <c r="W152" i="1"/>
  <c r="X152" i="1"/>
  <c r="W83" i="1"/>
  <c r="X83" i="1"/>
  <c r="X86" i="1"/>
  <c r="X92" i="1"/>
  <c r="W92" i="1"/>
  <c r="X93" i="1"/>
  <c r="W93" i="1"/>
  <c r="W95" i="1"/>
  <c r="X95" i="1"/>
  <c r="W103" i="1"/>
  <c r="X103" i="1"/>
  <c r="W82" i="1"/>
  <c r="W90" i="1"/>
  <c r="W94" i="1"/>
  <c r="W98" i="1"/>
  <c r="W151" i="1"/>
  <c r="W86" i="1"/>
  <c r="W102" i="1"/>
  <c r="W157" i="1"/>
  <c r="W159" i="1"/>
  <c r="X159" i="1"/>
  <c r="W65" i="1"/>
  <c r="X65" i="1"/>
  <c r="X72" i="1"/>
  <c r="W72" i="1"/>
  <c r="W73" i="1"/>
  <c r="X73" i="1"/>
  <c r="X80" i="1"/>
  <c r="W80" i="1"/>
  <c r="X81" i="1"/>
  <c r="W81" i="1"/>
  <c r="X68" i="1"/>
  <c r="W68" i="1"/>
  <c r="X69" i="1"/>
  <c r="W69" i="1"/>
  <c r="X76" i="1"/>
  <c r="W76" i="1"/>
  <c r="W77" i="1"/>
  <c r="X77" i="1"/>
  <c r="X164" i="1"/>
  <c r="W164" i="1"/>
  <c r="W67" i="1"/>
  <c r="X67" i="1"/>
  <c r="W75" i="1"/>
  <c r="X75" i="1"/>
  <c r="W71" i="1"/>
  <c r="X71" i="1"/>
  <c r="W79" i="1"/>
  <c r="X79" i="1"/>
  <c r="W66" i="1"/>
  <c r="W70" i="1"/>
  <c r="W74" i="1"/>
  <c r="W78" i="1"/>
  <c r="W158" i="1"/>
  <c r="W48" i="1"/>
  <c r="X48" i="1"/>
  <c r="X57" i="1"/>
  <c r="W57" i="1"/>
  <c r="X58" i="1"/>
  <c r="W58" i="1"/>
  <c r="X183" i="1"/>
  <c r="W183" i="1"/>
  <c r="X194" i="1"/>
  <c r="W194" i="1"/>
  <c r="X45" i="1"/>
  <c r="W45" i="1"/>
  <c r="X46" i="1"/>
  <c r="W46" i="1"/>
  <c r="W47" i="1"/>
  <c r="W56" i="1"/>
  <c r="X56" i="1"/>
  <c r="X146" i="1"/>
  <c r="W146" i="1"/>
  <c r="X147" i="1"/>
  <c r="W147" i="1"/>
  <c r="X179" i="1"/>
  <c r="W179" i="1"/>
  <c r="W180" i="1"/>
  <c r="X180" i="1"/>
  <c r="W182" i="1"/>
  <c r="X182" i="1"/>
  <c r="W193" i="1"/>
  <c r="X193" i="1"/>
  <c r="X53" i="1"/>
  <c r="W53" i="1"/>
  <c r="X54" i="1"/>
  <c r="W54" i="1"/>
  <c r="X61" i="1"/>
  <c r="W61" i="1"/>
  <c r="X62" i="1"/>
  <c r="W62" i="1"/>
  <c r="W64" i="1"/>
  <c r="X64" i="1"/>
  <c r="X190" i="1"/>
  <c r="W190" i="1"/>
  <c r="W191" i="1"/>
  <c r="X191" i="1"/>
  <c r="X49" i="1"/>
  <c r="W49" i="1"/>
  <c r="W50" i="1"/>
  <c r="X50" i="1"/>
  <c r="W52" i="1"/>
  <c r="X52" i="1"/>
  <c r="W60" i="1"/>
  <c r="X60" i="1"/>
  <c r="X63" i="1"/>
  <c r="W185" i="1"/>
  <c r="X185" i="1"/>
  <c r="W59" i="1"/>
  <c r="W63" i="1"/>
  <c r="W148" i="1"/>
  <c r="W181" i="1"/>
  <c r="W192" i="1"/>
  <c r="X47" i="1"/>
  <c r="W51" i="1"/>
  <c r="W55" i="1"/>
  <c r="W184" i="1"/>
  <c r="X19" i="1"/>
  <c r="X23" i="1"/>
  <c r="X27" i="1"/>
  <c r="X31" i="1"/>
  <c r="X34" i="1"/>
  <c r="X38" i="1"/>
  <c r="X42" i="1"/>
  <c r="X150" i="1"/>
  <c r="X168" i="1"/>
  <c r="X172" i="1"/>
  <c r="X176" i="1"/>
  <c r="W12" i="1"/>
  <c r="X12" i="1"/>
  <c r="W189" i="1"/>
  <c r="X189" i="1"/>
  <c r="W14" i="1"/>
  <c r="X14" i="1"/>
  <c r="X9" i="1"/>
  <c r="W9" i="1"/>
  <c r="W10" i="1"/>
  <c r="X10" i="1"/>
  <c r="X186" i="1"/>
  <c r="W186" i="1"/>
  <c r="X187" i="1"/>
  <c r="W187" i="1"/>
  <c r="X13" i="1"/>
  <c r="W13" i="1"/>
  <c r="X16" i="1"/>
  <c r="W188" i="1"/>
  <c r="X15" i="1"/>
  <c r="W11" i="1"/>
  <c r="X18" i="1"/>
  <c r="W18" i="1"/>
  <c r="W20" i="1"/>
  <c r="X20" i="1"/>
  <c r="W22" i="1"/>
  <c r="X22" i="1"/>
  <c r="W26" i="1"/>
  <c r="X26" i="1"/>
  <c r="W28" i="1"/>
  <c r="X28" i="1"/>
  <c r="X30" i="1"/>
  <c r="W30" i="1"/>
  <c r="W32" i="1"/>
  <c r="X32" i="1"/>
  <c r="W35" i="1"/>
  <c r="X35" i="1"/>
  <c r="X37" i="1"/>
  <c r="W37" i="1"/>
  <c r="W39" i="1"/>
  <c r="X39" i="1"/>
  <c r="X41" i="1"/>
  <c r="W41" i="1"/>
  <c r="W43" i="1"/>
  <c r="X43" i="1"/>
  <c r="X149" i="1"/>
  <c r="W149" i="1"/>
  <c r="X167" i="1"/>
  <c r="W167" i="1"/>
  <c r="X171" i="1"/>
  <c r="W171" i="1"/>
  <c r="W173" i="1"/>
  <c r="X173" i="1"/>
  <c r="X175" i="1"/>
  <c r="W175" i="1"/>
  <c r="W177" i="1"/>
  <c r="X177" i="1"/>
  <c r="W25" i="1"/>
  <c r="W29" i="1"/>
  <c r="X33" i="1"/>
  <c r="W36" i="1"/>
  <c r="W19" i="1"/>
  <c r="W23" i="1"/>
  <c r="W27" i="1"/>
  <c r="W31" i="1"/>
  <c r="W34" i="1"/>
  <c r="W38" i="1"/>
  <c r="W42" i="1"/>
  <c r="W150" i="1"/>
  <c r="W168" i="1"/>
  <c r="W172" i="1"/>
  <c r="W176" i="1"/>
  <c r="W17" i="1"/>
  <c r="W40" i="1"/>
  <c r="W44" i="1"/>
  <c r="W166" i="1"/>
  <c r="W170" i="1"/>
  <c r="W174" i="1"/>
  <c r="X169" i="1" l="1"/>
  <c r="W169" i="1"/>
  <c r="P75" i="2"/>
  <c r="N101" i="2"/>
  <c r="V101" i="2" s="1"/>
  <c r="N226" i="2" l="1"/>
  <c r="G176" i="3" l="1"/>
  <c r="R176" i="3" s="1"/>
  <c r="S176" i="3" l="1"/>
  <c r="X8" i="1"/>
  <c r="W8" i="1"/>
  <c r="W24" i="1"/>
  <c r="X24" i="1"/>
  <c r="Q21" i="1"/>
  <c r="W21" i="1" s="1"/>
  <c r="X165" i="1"/>
  <c r="X21" i="1" l="1"/>
  <c r="W165" i="1"/>
  <c r="Y101" i="2"/>
  <c r="Z101" i="2" s="1"/>
  <c r="S237" i="2"/>
  <c r="S239" i="2" s="1"/>
  <c r="S241" i="2" s="1"/>
  <c r="H75" i="2"/>
  <c r="H101" i="2" s="1"/>
  <c r="W101" i="2" l="1"/>
  <c r="X101" i="2" s="1"/>
  <c r="S75" i="2"/>
  <c r="I75" i="2"/>
  <c r="T75" i="2" l="1"/>
  <c r="T101" i="2" s="1"/>
  <c r="S101" i="2"/>
  <c r="W16" i="2"/>
  <c r="X16" i="2" s="1"/>
  <c r="S198" i="1" l="1"/>
  <c r="M242" i="2"/>
  <c r="M243" i="2"/>
  <c r="X62" i="2"/>
  <c r="W62" i="2"/>
  <c r="H62" i="2"/>
  <c r="H226" i="2"/>
  <c r="M240" i="2"/>
  <c r="AD2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Charles A. Gutierrez</author>
  </authors>
  <commentList>
    <comment ref="T17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Charles A. Gutierrez:
Need to update to the 2015</t>
        </r>
      </text>
    </comment>
    <comment ref="T63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>Charles A. Gutierrez:
update to 2015</t>
        </r>
      </text>
    </comment>
    <comment ref="T102" authorId="0" shapeId="0" xr:uid="{00000000-0006-0000-0100-000003000000}">
      <text>
        <r>
          <rPr>
            <b/>
            <sz val="10"/>
            <color indexed="81"/>
            <rFont val="Tahoma"/>
            <family val="2"/>
          </rPr>
          <t>Charles A. Gutierrez:
update to the 2015</t>
        </r>
      </text>
    </comment>
    <comment ref="T126" authorId="0" shapeId="0" xr:uid="{00000000-0006-0000-0100-000004000000}">
      <text>
        <r>
          <rPr>
            <b/>
            <sz val="10"/>
            <color indexed="81"/>
            <rFont val="Tahoma"/>
            <family val="2"/>
          </rPr>
          <t>Charles A. Gutierrez:
update to the 2015</t>
        </r>
      </text>
    </comment>
    <comment ref="T160" authorId="0" shapeId="0" xr:uid="{00000000-0006-0000-0100-000005000000}">
      <text>
        <r>
          <rPr>
            <b/>
            <sz val="10"/>
            <color indexed="81"/>
            <rFont val="Tahoma"/>
            <family val="2"/>
          </rPr>
          <t>Charles A. Gutierrez:
update to the 2015</t>
        </r>
      </text>
    </comment>
    <comment ref="T207" authorId="0" shapeId="0" xr:uid="{00000000-0006-0000-0100-000006000000}">
      <text>
        <r>
          <rPr>
            <b/>
            <sz val="10"/>
            <color indexed="81"/>
            <rFont val="Tahoma"/>
            <family val="2"/>
          </rPr>
          <t>Charles A. Gutierrez:
update to the 2015</t>
        </r>
      </text>
    </comment>
    <comment ref="T225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>Charles A. Gutierrez:
update to the 2015</t>
        </r>
      </text>
    </comment>
    <comment ref="R238" authorId="0" shapeId="0" xr:uid="{00000000-0006-0000-0100-000008000000}">
      <text>
        <r>
          <rPr>
            <b/>
            <sz val="10"/>
            <color indexed="81"/>
            <rFont val="Tahoma"/>
            <family val="2"/>
          </rPr>
          <t>Charles A. Gutierrez:
update to the 2015</t>
        </r>
      </text>
    </comment>
  </commentList>
</comments>
</file>

<file path=xl/sharedStrings.xml><?xml version="1.0" encoding="utf-8"?>
<sst xmlns="http://schemas.openxmlformats.org/spreadsheetml/2006/main" count="2951" uniqueCount="471">
  <si>
    <t>1</t>
  </si>
  <si>
    <t>AVE 64E N OF I-8</t>
  </si>
  <si>
    <t>3</t>
  </si>
  <si>
    <t>AVE 40E N. OF OLD US80</t>
  </si>
  <si>
    <t>4</t>
  </si>
  <si>
    <t>AVE 36E N. OF OLD US 80</t>
  </si>
  <si>
    <t>5</t>
  </si>
  <si>
    <t>L A AVE E OF WILLIAMS STREET</t>
  </si>
  <si>
    <t>AVE 29E N. OF I-8</t>
  </si>
  <si>
    <t>7</t>
  </si>
  <si>
    <t>OLD US 80 - W. OF CENTER STREET</t>
  </si>
  <si>
    <t>DOME VALLEY ROAD N. OF OLD US 80</t>
  </si>
  <si>
    <t>9</t>
  </si>
  <si>
    <t>MARTINEZ LAKE RD NW OF HWY 95</t>
  </si>
  <si>
    <t>10</t>
  </si>
  <si>
    <t>IMPERIAL DAM RD. N.W. OF US 95</t>
  </si>
  <si>
    <t>AVE 29E - S. OF I-8</t>
  </si>
  <si>
    <t>CO. 12TH ST - W OF AVE 29E</t>
  </si>
  <si>
    <t>AVE 64E - S OF I-8</t>
  </si>
  <si>
    <t>US 95 - N. OF MARTINEZ LAKE RD</t>
  </si>
  <si>
    <t>11</t>
  </si>
  <si>
    <t>US 95 N.W. OF FORTUNA WASH</t>
  </si>
  <si>
    <t>11A</t>
  </si>
  <si>
    <t>AVE 11E S. OF US 95</t>
  </si>
  <si>
    <t>12</t>
  </si>
  <si>
    <t>AVE 9E S. OF US 95</t>
  </si>
  <si>
    <t>12A</t>
  </si>
  <si>
    <t>CO. 10TH ST - W OF AVE 9E</t>
  </si>
  <si>
    <t>13</t>
  </si>
  <si>
    <t>N. FRONTAGE RD. E. OF 9E</t>
  </si>
  <si>
    <t>FORTUNA RD. N OF I-8</t>
  </si>
  <si>
    <t>15</t>
  </si>
  <si>
    <t>N. FRONTAGE RD- E OF FORTUNA RD</t>
  </si>
  <si>
    <t>17</t>
  </si>
  <si>
    <t>FOOTHILLS BLVD. S. OF I-8</t>
  </si>
  <si>
    <t>17A</t>
  </si>
  <si>
    <t>FOOTHILLS BLVD S. OF 40TH ST</t>
  </si>
  <si>
    <t>S FRONTAGE RD- E OF FORTUNA RD.</t>
  </si>
  <si>
    <t>19</t>
  </si>
  <si>
    <t>FORTUNA RD. S. OF I-8</t>
  </si>
  <si>
    <t>20</t>
  </si>
  <si>
    <t>40TH ST. E. OF FORTUNA RD.</t>
  </si>
  <si>
    <t>21</t>
  </si>
  <si>
    <t>S FRONTAGE RD- W OF FORTUNA RD</t>
  </si>
  <si>
    <t>B-8 E. OF ARABY RD.</t>
  </si>
  <si>
    <t>23</t>
  </si>
  <si>
    <t>ARABY RD. N. OF B-8</t>
  </si>
  <si>
    <t>23A</t>
  </si>
  <si>
    <t>CO. 10TH W. OF ARABY RD.</t>
  </si>
  <si>
    <t>24</t>
  </si>
  <si>
    <t>ARABY RD. S. OF US 95</t>
  </si>
  <si>
    <t>24A</t>
  </si>
  <si>
    <t>CO 10TH ST E OF ARABY RD</t>
  </si>
  <si>
    <t>25</t>
  </si>
  <si>
    <t>US 95 W. OF ARABY RD.</t>
  </si>
  <si>
    <t>26</t>
  </si>
  <si>
    <t>AVE 7E N. OF US 95</t>
  </si>
  <si>
    <t>AVE 3E S. OF US 95</t>
  </si>
  <si>
    <t>28</t>
  </si>
  <si>
    <t>AVE 3E S. OF PALO VERDE</t>
  </si>
  <si>
    <t>29</t>
  </si>
  <si>
    <t>B-8 E. OF AVE 3E</t>
  </si>
  <si>
    <t>30</t>
  </si>
  <si>
    <t>AVE 3E S. OF B-8</t>
  </si>
  <si>
    <t>31</t>
  </si>
  <si>
    <t>AVE 3E S. OF CO. 12TH</t>
  </si>
  <si>
    <t>32</t>
  </si>
  <si>
    <t>AVE 3E S. OF CO. 14TH</t>
  </si>
  <si>
    <t>32A</t>
  </si>
  <si>
    <t>CO 19TH W OF AVE 3E</t>
  </si>
  <si>
    <t>33</t>
  </si>
  <si>
    <t>CO 14TH E. OF 4TH AVE EXT</t>
  </si>
  <si>
    <t>CO 14TH W OF IRONWOOD</t>
  </si>
  <si>
    <t>40TH ST W OF IRONWOOD</t>
  </si>
  <si>
    <t>GILA RIDGE RD - W OF ARABY RD.</t>
  </si>
  <si>
    <t>ARABY RD - NO OF I-8 W/B RAMPS</t>
  </si>
  <si>
    <t>N. FRONTAGE RD - N. OF I-8 W/B RAMPS</t>
  </si>
  <si>
    <t>AVE 9E - N. OF NORTH FRONTAGE RD.</t>
  </si>
  <si>
    <t>AVE 10E - N. OF NORTH FRONTAGE RD.</t>
  </si>
  <si>
    <t>AVE 10E - S. OF CO. 11TH ST.</t>
  </si>
  <si>
    <t>AVE 8 1/2 E  - S OF CO. 11TH</t>
  </si>
  <si>
    <t xml:space="preserve">AVE 8E - S. OF CO. 11TH </t>
  </si>
  <si>
    <t>AVE 6E - S OF 40TH ST.</t>
  </si>
  <si>
    <t>40TH ST. - W. OF AVE 6E</t>
  </si>
  <si>
    <t>AVE 5E - N. OF CO. 14TH ST.</t>
  </si>
  <si>
    <t>CO. 14TH ST. - E. OF AVE 5E</t>
  </si>
  <si>
    <t>AVE 3 1/2 E - S. OF 32ND ST.</t>
  </si>
  <si>
    <t>34</t>
  </si>
  <si>
    <t>CO. 14TH E. OF US 95</t>
  </si>
  <si>
    <t>35</t>
  </si>
  <si>
    <t>CO. 14TH W. OF US 95</t>
  </si>
  <si>
    <t>36</t>
  </si>
  <si>
    <t>US 95 S. OF CO. 14TH</t>
  </si>
  <si>
    <t>CO. 15TH W. OF AVE A</t>
  </si>
  <si>
    <t>38</t>
  </si>
  <si>
    <t>AVE B N. OF CO 16TH</t>
  </si>
  <si>
    <t>39</t>
  </si>
  <si>
    <t>CO 16TH E. OF AVE B</t>
  </si>
  <si>
    <t>39A</t>
  </si>
  <si>
    <t>AVE B N. OF CO 19TH</t>
  </si>
  <si>
    <t xml:space="preserve">AVE B S. OF CO 19TH </t>
  </si>
  <si>
    <t>41</t>
  </si>
  <si>
    <t>CO 23RD W. OF AVE E</t>
  </si>
  <si>
    <t>42</t>
  </si>
  <si>
    <t>US 95 N. OF US BORDER (SAN LUIS)</t>
  </si>
  <si>
    <t>43</t>
  </si>
  <si>
    <t>US 95 N. OF PICENO RD.</t>
  </si>
  <si>
    <t>44</t>
  </si>
  <si>
    <t>CO. 19TH E. OF US 95</t>
  </si>
  <si>
    <t>45</t>
  </si>
  <si>
    <t>US 95 N. OF CO.19TH</t>
  </si>
  <si>
    <t>46</t>
  </si>
  <si>
    <t>US 95 W OF AVE H"</t>
  </si>
  <si>
    <t>47</t>
  </si>
  <si>
    <t>US 95 E. OF AVE G</t>
  </si>
  <si>
    <t>AVE G N.OF US 95</t>
  </si>
  <si>
    <t>48A</t>
  </si>
  <si>
    <t>COUNTY 14TH W. OF AVE G.</t>
  </si>
  <si>
    <t>49</t>
  </si>
  <si>
    <t>US 95 E. OF SOMERTON AVE</t>
  </si>
  <si>
    <t>50</t>
  </si>
  <si>
    <t>SOMERTON AVE. S. OF US 95</t>
  </si>
  <si>
    <t>51</t>
  </si>
  <si>
    <t>SOMERTON AVE N. OF US 95</t>
  </si>
  <si>
    <t>URTUZUASTEGUI ST W OF 10TH AVE (SL)</t>
  </si>
  <si>
    <t>10TH AVE S OF JUAN SANCHEZ</t>
  </si>
  <si>
    <t>JUAN SANCHEZ E OF US 95</t>
  </si>
  <si>
    <t>HWY 95 - S. OF CO. 15TH ST.</t>
  </si>
  <si>
    <t>AVE F S. OF HWY 95</t>
  </si>
  <si>
    <t>AVE F N. OF HWY 95</t>
  </si>
  <si>
    <t>AVE G - N. OF CO. 18TH ST.</t>
  </si>
  <si>
    <t>CO. 19TH ST. - W. OF AVE. B</t>
  </si>
  <si>
    <t>AVE E - S OF JUAN SANCHEZ BLVD</t>
  </si>
  <si>
    <t>AVE F - S OF JUAN SANCHEZ BLVD.</t>
  </si>
  <si>
    <t>CO. 22ND ST E. OF HWY 95</t>
  </si>
  <si>
    <t>Ave D - S of US 95 (@ 3rd pwr pole-es)</t>
  </si>
  <si>
    <t>Ave D- N. of US 95 (2nd pwr pole)</t>
  </si>
  <si>
    <t>10th Ave- S. of Co. 22nd St</t>
  </si>
  <si>
    <t>10th Ave- N. of Co. 22nd St</t>
  </si>
  <si>
    <t xml:space="preserve"> Co. 22nd St- W. of 10th Ave</t>
  </si>
  <si>
    <t>SOMERTON AVE S. OF CO.11TH</t>
  </si>
  <si>
    <t>52A</t>
  </si>
  <si>
    <t>CO.11TH ST W. OF SOMERTON AVE.</t>
  </si>
  <si>
    <t>53</t>
  </si>
  <si>
    <t>CO.11TH W. OF AVE D</t>
  </si>
  <si>
    <t>53A</t>
  </si>
  <si>
    <t>AVE D N OF CO 11TH ST</t>
  </si>
  <si>
    <t>54</t>
  </si>
  <si>
    <t>CO.10TH E. OF SOMERTON AVE</t>
  </si>
  <si>
    <t>54A</t>
  </si>
  <si>
    <t>CO 9TH E OF SOMERTON AVE</t>
  </si>
  <si>
    <t>55</t>
  </si>
  <si>
    <t>SOMERTON AVE S. OF CO.8TH</t>
  </si>
  <si>
    <t>AVE D S. OF CO.8TH</t>
  </si>
  <si>
    <t>57</t>
  </si>
  <si>
    <t>1ST ST E. OF AVE. C</t>
  </si>
  <si>
    <t>8TH ST E. OF AVE C</t>
  </si>
  <si>
    <t>8TH ST W. OF AVE C</t>
  </si>
  <si>
    <t>AVE C S. OF 8TH ST</t>
  </si>
  <si>
    <t>61</t>
  </si>
  <si>
    <t>16TH ST W. OF AVE C.</t>
  </si>
  <si>
    <t>62</t>
  </si>
  <si>
    <t>AVE C N. OF 24TH ST</t>
  </si>
  <si>
    <t>63</t>
  </si>
  <si>
    <t>24TH ST W OF AVE C.</t>
  </si>
  <si>
    <t>64</t>
  </si>
  <si>
    <t>CO 11TH W. OF AVE C</t>
  </si>
  <si>
    <t>65</t>
  </si>
  <si>
    <t>AVE C S. OF 32ND ST</t>
  </si>
  <si>
    <t>45TH AVE S. OF 16TH ST</t>
  </si>
  <si>
    <t>AVE C S . OF 24TH ST</t>
  </si>
  <si>
    <t>AVE D. S OF CO 11ST ST</t>
  </si>
  <si>
    <t>AVE B N. OF 8TH ST</t>
  </si>
  <si>
    <t>67</t>
  </si>
  <si>
    <t>AVE. B S.OF 8TH ST</t>
  </si>
  <si>
    <t>67A</t>
  </si>
  <si>
    <t>12TH ST. W. OF AVE B</t>
  </si>
  <si>
    <t>68</t>
  </si>
  <si>
    <t>16TH ST W. OF AVE B</t>
  </si>
  <si>
    <t>69</t>
  </si>
  <si>
    <t>AVE B S. OF 20TH ST</t>
  </si>
  <si>
    <t>70</t>
  </si>
  <si>
    <t>24TH ST E. OF AVE B</t>
  </si>
  <si>
    <t>71</t>
  </si>
  <si>
    <t>24TH ST W. OF AVE B</t>
  </si>
  <si>
    <t>72</t>
  </si>
  <si>
    <t>AVE B N. OF 32ND ST</t>
  </si>
  <si>
    <t>73</t>
  </si>
  <si>
    <t>32nd St - E.of Ave C (40 MPH sign S side</t>
  </si>
  <si>
    <t>74</t>
  </si>
  <si>
    <t>AVE. B S. OF 32ND ST</t>
  </si>
  <si>
    <t>75</t>
  </si>
  <si>
    <t>1ST ST W. OF AVE A</t>
  </si>
  <si>
    <t>76</t>
  </si>
  <si>
    <t>AVE A S. OF 1ST ST</t>
  </si>
  <si>
    <t>77</t>
  </si>
  <si>
    <t>8TH ST E. OF MAGNOLIA</t>
  </si>
  <si>
    <t>AVE A S. OF 8TH ST</t>
  </si>
  <si>
    <t>79</t>
  </si>
  <si>
    <t>16TH ST W. OF AVE A</t>
  </si>
  <si>
    <t>80</t>
  </si>
  <si>
    <t>AVE A S. OF 16TH ST</t>
  </si>
  <si>
    <t>81</t>
  </si>
  <si>
    <t>AVE A S. OF 24TH ST</t>
  </si>
  <si>
    <t>82</t>
  </si>
  <si>
    <t>32ND ST E OF AVE A</t>
  </si>
  <si>
    <t>83</t>
  </si>
  <si>
    <t>32ND ST W. OF AVE A</t>
  </si>
  <si>
    <t>84</t>
  </si>
  <si>
    <t>AVE A S. OF 32ND ST</t>
  </si>
  <si>
    <t>85</t>
  </si>
  <si>
    <t>AVE A S. OF 36TH ST</t>
  </si>
  <si>
    <t>4TH AVE EXT.- N. OF CO. 14TH</t>
  </si>
  <si>
    <t>87</t>
  </si>
  <si>
    <t>8TH AVE S. OF 16TH ST</t>
  </si>
  <si>
    <t>8TH AVE N. OF CATALINA</t>
  </si>
  <si>
    <t>1ST AVE. - S. OF 1ST ST.</t>
  </si>
  <si>
    <t>ORANGE AVE - S OF 5TH ST.</t>
  </si>
  <si>
    <t>3RD AVE. - S. OF 9TH ST.</t>
  </si>
  <si>
    <t>3RD ST - E. OF MAGNOLIA AVE.</t>
  </si>
  <si>
    <t>20TH ST - W OF AVE B</t>
  </si>
  <si>
    <t>21ST DR - N. OF 32ND ST.</t>
  </si>
  <si>
    <t>21ST DR - S. OF 24TH ST.</t>
  </si>
  <si>
    <t>89</t>
  </si>
  <si>
    <t>1ST ST  W. OF 1ST AVE</t>
  </si>
  <si>
    <t>90</t>
  </si>
  <si>
    <t>3RD ST E. OF 4TH AVE</t>
  </si>
  <si>
    <t>91</t>
  </si>
  <si>
    <t>4TH AVE N. OF 8TH ST</t>
  </si>
  <si>
    <t>92</t>
  </si>
  <si>
    <t>8TH ST W. OF 4TH AVE</t>
  </si>
  <si>
    <t>93</t>
  </si>
  <si>
    <t>4TH AVE S. OF 8TH ST</t>
  </si>
  <si>
    <t>94</t>
  </si>
  <si>
    <t>4TH AVE N. OF 16TH ST</t>
  </si>
  <si>
    <t>16TH ST E. OF 4TH AVE</t>
  </si>
  <si>
    <t>96</t>
  </si>
  <si>
    <t>16TH ST W. OF 4TH AVE</t>
  </si>
  <si>
    <t>4TH AVE S. OF 16TH ST</t>
  </si>
  <si>
    <t>4TH AVE N. OF 24TH ST</t>
  </si>
  <si>
    <t>99</t>
  </si>
  <si>
    <t>24TH ST E. OF AVE A</t>
  </si>
  <si>
    <t>4TH AVE S. OF 24TH ST</t>
  </si>
  <si>
    <t>101</t>
  </si>
  <si>
    <t>4TH AVE S. OF 28TH ST</t>
  </si>
  <si>
    <t>102</t>
  </si>
  <si>
    <t>CATALINA E. OF 8TH AVE</t>
  </si>
  <si>
    <t>103</t>
  </si>
  <si>
    <t>4TH AVE EXT S. OF 32ND ST</t>
  </si>
  <si>
    <t>104</t>
  </si>
  <si>
    <t>4TH AVE N. OF 40TH ST</t>
  </si>
  <si>
    <t>105</t>
  </si>
  <si>
    <t>1ST AVE S. OF 8TH ST</t>
  </si>
  <si>
    <t>106</t>
  </si>
  <si>
    <t>1ST AVE N. OF 16TH ST</t>
  </si>
  <si>
    <t>107</t>
  </si>
  <si>
    <t>1ST AVE N. OF 24TH ST</t>
  </si>
  <si>
    <t>108</t>
  </si>
  <si>
    <t>ARIZONA AVE N. OF 16TH ST</t>
  </si>
  <si>
    <t>16TH ST E. OF ARIZONA AVE</t>
  </si>
  <si>
    <t>ARIZONA AVE S. OF 16TH ST</t>
  </si>
  <si>
    <t>111</t>
  </si>
  <si>
    <t>24TH ST W. OF ARIZONA AVE</t>
  </si>
  <si>
    <t>112</t>
  </si>
  <si>
    <t>ARIZONA AVE S. OF 24TH ST</t>
  </si>
  <si>
    <t>113</t>
  </si>
  <si>
    <t>ARIZONA AVE N. OF 32ND ST</t>
  </si>
  <si>
    <t>114</t>
  </si>
  <si>
    <t>CATALINA N. OF 32ND ST</t>
  </si>
  <si>
    <t>32ND ST W. OF ARIZONA AVE</t>
  </si>
  <si>
    <t>116</t>
  </si>
  <si>
    <t>ARIZONA AVE S. OF 32ND ST</t>
  </si>
  <si>
    <t>117</t>
  </si>
  <si>
    <t>GISS PKWY W. OF PACIFIC AVE</t>
  </si>
  <si>
    <t>118</t>
  </si>
  <si>
    <t>PACIFIC AVE N. OF 16TH ST</t>
  </si>
  <si>
    <t>119</t>
  </si>
  <si>
    <t>16TH ST. W. OF PACIFIC AVE</t>
  </si>
  <si>
    <t>119A</t>
  </si>
  <si>
    <t>16TH ST W. OF AVE 3E</t>
  </si>
  <si>
    <t>PACIFIC AVE N. OF 24TH ST</t>
  </si>
  <si>
    <t>24TH ST W. OF PACIFIC AVE</t>
  </si>
  <si>
    <t>122</t>
  </si>
  <si>
    <t>24TH ST E. OF PACIFIC AVE</t>
  </si>
  <si>
    <t>PACIFIC AVE S. OF 24TH ST</t>
  </si>
  <si>
    <t>32ND ST E. OF FORTUNA AVE</t>
  </si>
  <si>
    <t xml:space="preserve">32nd St. - E. of Pacific Ave </t>
  </si>
  <si>
    <t>GILA RIDGE ROAD E. OF PACIFIC AVE</t>
  </si>
  <si>
    <t>127</t>
  </si>
  <si>
    <t>GILA RIDGE ROAD E. OF AVE 3E</t>
  </si>
  <si>
    <t>GISS PKWY BETWEEN CASTLE DOME AVE &amp; I-8 W/B RAMPS</t>
  </si>
  <si>
    <t>CASTLE DOME AVE - S. OF 8TH ST.</t>
  </si>
  <si>
    <t>BIG CURVE BETWEEN 4TH AVE EXT &amp; 32ND ST.</t>
  </si>
  <si>
    <t>32ND ST BETWEEN 4TH AVE EXT &amp; BIG CURVE</t>
  </si>
  <si>
    <t>RAW</t>
  </si>
  <si>
    <t>Factor</t>
  </si>
  <si>
    <t>FACTORED</t>
  </si>
  <si>
    <t>Truck Traffic-Class 6-13</t>
  </si>
  <si>
    <t>Actual Trcuk Count</t>
  </si>
  <si>
    <t>Actual Truck Average Count</t>
  </si>
  <si>
    <t>YMPO Raw Average-AADT</t>
  </si>
  <si>
    <t>DOW</t>
  </si>
  <si>
    <t>Tues</t>
  </si>
  <si>
    <t>Thurs</t>
  </si>
  <si>
    <t>Wed</t>
  </si>
  <si>
    <t>r</t>
  </si>
  <si>
    <t>uu</t>
  </si>
  <si>
    <t>u</t>
  </si>
  <si>
    <t xml:space="preserve">Wellton Mohawk Subarea </t>
  </si>
  <si>
    <t>Raw Average-AADT</t>
  </si>
  <si>
    <t>Previous Yr % Increase/Decrease by Subarea</t>
  </si>
  <si>
    <t>Summer Total</t>
  </si>
  <si>
    <t>Winter Total</t>
  </si>
  <si>
    <t>Raw Increase/ Decrease</t>
  </si>
  <si>
    <t>SITE_ID</t>
  </si>
  <si>
    <t>LOCATION</t>
  </si>
  <si>
    <t>6</t>
  </si>
  <si>
    <t>raw</t>
  </si>
  <si>
    <t>East Yuma Mesa Subarea</t>
  </si>
  <si>
    <t>N. FRONTAGE RD. E. OF FORTUNA RD.</t>
  </si>
  <si>
    <t>S. FRONTAGE RD. E. OF FORTUNA RD.</t>
  </si>
  <si>
    <t>S. FRONTAGE RD. W. OF FORTUNA RD.</t>
  </si>
  <si>
    <t>27</t>
  </si>
  <si>
    <t>728685-2013</t>
  </si>
  <si>
    <t xml:space="preserve">South Valley Subarea </t>
  </si>
  <si>
    <t>37</t>
  </si>
  <si>
    <t>48</t>
  </si>
  <si>
    <t>490247-2013</t>
  </si>
  <si>
    <t>West Yuma Valley Subarea</t>
  </si>
  <si>
    <t>56</t>
  </si>
  <si>
    <t>59</t>
  </si>
  <si>
    <t>60</t>
  </si>
  <si>
    <t>200999-2013</t>
  </si>
  <si>
    <t>West Urban Subarea</t>
  </si>
  <si>
    <t>66</t>
  </si>
  <si>
    <t>78</t>
  </si>
  <si>
    <t>86</t>
  </si>
  <si>
    <t>88</t>
  </si>
  <si>
    <t>671556-2013</t>
  </si>
  <si>
    <t>East Urban Subarea</t>
  </si>
  <si>
    <t>95</t>
  </si>
  <si>
    <t>97</t>
  </si>
  <si>
    <t>109</t>
  </si>
  <si>
    <t>115</t>
  </si>
  <si>
    <t>120</t>
  </si>
  <si>
    <t>121</t>
  </si>
  <si>
    <t>123</t>
  </si>
  <si>
    <t>124</t>
  </si>
  <si>
    <t>125</t>
  </si>
  <si>
    <t>32ND ST E. OF PACIFIC AVE</t>
  </si>
  <si>
    <t>1469332-2013</t>
  </si>
  <si>
    <t>Interstate Sites</t>
  </si>
  <si>
    <t>200</t>
  </si>
  <si>
    <t>I-8 N OF GISS PKWY.</t>
  </si>
  <si>
    <t>201</t>
  </si>
  <si>
    <t>I-8 N OF U.S. 95</t>
  </si>
  <si>
    <t>202</t>
  </si>
  <si>
    <t>I-8 W OF AVE 3E</t>
  </si>
  <si>
    <t>203</t>
  </si>
  <si>
    <t>I-8 W OF ARABY RD</t>
  </si>
  <si>
    <t>204</t>
  </si>
  <si>
    <t>I-8 W OF B8</t>
  </si>
  <si>
    <t>205</t>
  </si>
  <si>
    <t>I-8 W OF FORTUNA RD</t>
  </si>
  <si>
    <t>206</t>
  </si>
  <si>
    <t>I-8 W OF FOOTHILLS BLVD</t>
  </si>
  <si>
    <t>207</t>
  </si>
  <si>
    <t>I-8 W OF AVE 29E</t>
  </si>
  <si>
    <t>208</t>
  </si>
  <si>
    <t>I-8 W OF AVE 36E</t>
  </si>
  <si>
    <t>209</t>
  </si>
  <si>
    <t>I-8 W OF AVE 40E</t>
  </si>
  <si>
    <t>210</t>
  </si>
  <si>
    <t>I-8 E OF AVE 40E</t>
  </si>
  <si>
    <t>211</t>
  </si>
  <si>
    <t>I-8 W OF AVE 64E</t>
  </si>
  <si>
    <t>212</t>
  </si>
  <si>
    <t>I-8 E OF AVE 64E</t>
  </si>
  <si>
    <t xml:space="preserve"> TOTAL</t>
  </si>
  <si>
    <t>RAW TOTAL</t>
  </si>
  <si>
    <t xml:space="preserve">Difference </t>
  </si>
  <si>
    <t>FCTRD TOTAL</t>
  </si>
  <si>
    <t>difference</t>
  </si>
  <si>
    <t>ADT % Inc.</t>
  </si>
  <si>
    <t>FCTRD  Total</t>
  </si>
  <si>
    <t>Actual Total</t>
  </si>
  <si>
    <t>Ympo uses ADOT TDMS database to determine freeway counts</t>
  </si>
  <si>
    <t xml:space="preserve">for the YMPO Region. </t>
  </si>
  <si>
    <t>Combined Factor %</t>
  </si>
  <si>
    <t>Truck Pecentage</t>
  </si>
  <si>
    <t xml:space="preserve">Actual Truck Average Count/2--AADT </t>
  </si>
  <si>
    <t>Actual Trcuk Count-Combination</t>
  </si>
  <si>
    <t>code</t>
  </si>
  <si>
    <t>Day of the week</t>
  </si>
  <si>
    <t>R</t>
  </si>
  <si>
    <t>U</t>
  </si>
  <si>
    <t>B-8 - E. OF ARABY RD.</t>
  </si>
  <si>
    <t>CO 10TH ST  - E OF ARABY RD</t>
  </si>
  <si>
    <t>CO 10TH ST - E OF ARABY RD</t>
  </si>
  <si>
    <t>AVE 7E - N. OF US 95</t>
  </si>
  <si>
    <t>AVE 3E -  S. OF US 95</t>
  </si>
  <si>
    <t>AVE 3E -  S. OF PALO VERDE</t>
  </si>
  <si>
    <t>B-8 E. -  OF AVE 3E</t>
  </si>
  <si>
    <t>AVE 3E - S. OF B-8</t>
  </si>
  <si>
    <t>AVE 3E - S. OF CO. 12TH</t>
  </si>
  <si>
    <t>AVE 3E - S. OF CO. 14TH</t>
  </si>
  <si>
    <t>CO 19TH - W OF AVE 3E</t>
  </si>
  <si>
    <t>CO 14TH - E. OF 4TH AVE EXT</t>
  </si>
  <si>
    <t>CO 14TH - W OF IRONWOOD</t>
  </si>
  <si>
    <t>40TH ST - W OF IRONWOOD</t>
  </si>
  <si>
    <t>ARABY RD - N OF I-8 W/B RAMPS</t>
  </si>
  <si>
    <t>US 95 - W OF ARABY RD.</t>
  </si>
  <si>
    <t>ARABY RD. - S. OF US 95</t>
  </si>
  <si>
    <t xml:space="preserve">Tues </t>
  </si>
  <si>
    <t>URTUZUASTEGUI ST- W OF 10TH AVE (SL)</t>
  </si>
  <si>
    <t>4TH AVE - S. OF 8TH ST</t>
  </si>
  <si>
    <t>1ST ST - W. OF 1ST AVE</t>
  </si>
  <si>
    <t>3RD ST- E. OF 4TH AVE</t>
  </si>
  <si>
    <t>4TH AVE -N. OF 8TH ST</t>
  </si>
  <si>
    <t>8TH ST -W. OF 4TH AVE</t>
  </si>
  <si>
    <t>4TH AVE -N. OF 16TH ST</t>
  </si>
  <si>
    <t>16TH ST- E. OF 4TH AVE</t>
  </si>
  <si>
    <t>16TH ST- W. OF 4TH AVE</t>
  </si>
  <si>
    <t>4TH AVE -S. OF 16TH ST</t>
  </si>
  <si>
    <t>4TH AVE -N. OF 24TH ST</t>
  </si>
  <si>
    <t>24TH ST- E. OF AVE A</t>
  </si>
  <si>
    <t>4TH AVE -S. OF 24TH ST</t>
  </si>
  <si>
    <t>4TH AVE- S. OF 28TH ST</t>
  </si>
  <si>
    <t>CATALINA- E. OF 8TH AVE</t>
  </si>
  <si>
    <t>4TH AVE EXT- S. OF 32ND ST</t>
  </si>
  <si>
    <t>4TH AVE -N. OF 40TH ST</t>
  </si>
  <si>
    <t>1ST AVE- S. OF 8TH ST</t>
  </si>
  <si>
    <t>1ST AVE -N. OF 16TH ST</t>
  </si>
  <si>
    <t>1ST AVE -N. OF 24TH ST</t>
  </si>
  <si>
    <t>ARIZONA AVE -N. OF 16TH ST</t>
  </si>
  <si>
    <t>16TH ST- E. OF ARIZONA AVE</t>
  </si>
  <si>
    <t>ARIZONA AVE -S. OF 16TH ST</t>
  </si>
  <si>
    <t>24TH ST -W. OF ARIZONA AVE</t>
  </si>
  <si>
    <t>ARIZONA AVE- S. OF 24TH ST</t>
  </si>
  <si>
    <t>ARIZONA AVE -N. OF 32ND ST</t>
  </si>
  <si>
    <t>CATALINA- N. OF 32ND ST</t>
  </si>
  <si>
    <t>32ND ST -W. OF ARIZONA AVE</t>
  </si>
  <si>
    <t>ARIZONA AVE -S. OF 32ND ST</t>
  </si>
  <si>
    <t>GISS PKWY -W. OF PACIFIC AVE</t>
  </si>
  <si>
    <t>PACIFIC AVE -N. OF 16TH ST</t>
  </si>
  <si>
    <t>16TH ST.- W. OF PACIFIC AVE</t>
  </si>
  <si>
    <t>16TH ST -W. OF AVE 3E</t>
  </si>
  <si>
    <t>PACIFIC AVE -N. OF 24TH ST</t>
  </si>
  <si>
    <t xml:space="preserve"> FACTORED</t>
  </si>
  <si>
    <t>ADOT Factor</t>
  </si>
  <si>
    <t>2017 Traffic Counts</t>
  </si>
  <si>
    <t xml:space="preserve"> </t>
  </si>
  <si>
    <t>2018 Traffic Counts</t>
  </si>
  <si>
    <t>THurs</t>
  </si>
  <si>
    <t>TUES</t>
  </si>
  <si>
    <t>wED</t>
  </si>
  <si>
    <t>tues</t>
  </si>
  <si>
    <t>2018 RAW Average</t>
  </si>
  <si>
    <t>2018 Raw Count</t>
  </si>
  <si>
    <t>2018 Variation</t>
  </si>
  <si>
    <t>1715-2017</t>
  </si>
  <si>
    <t>8049-2017</t>
  </si>
  <si>
    <t>6760-2017</t>
  </si>
  <si>
    <t>4914-2017</t>
  </si>
  <si>
    <t>11880-2017</t>
  </si>
  <si>
    <t>14593-2017</t>
  </si>
  <si>
    <t>20846-2017</t>
  </si>
  <si>
    <t>CO 23RD W. OF AVE B</t>
  </si>
  <si>
    <t>16105AADT</t>
  </si>
  <si>
    <t>US 95  E of Ave G</t>
  </si>
  <si>
    <t>4TH AVE - N of 40TH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</si>
</sst>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%"/>
    <numFmt numFmtId="167" formatCode="_(* #,##0.000_);_(* \(#,##0.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333399"/>
      <name val="Arial"/>
      <family val="2"/>
    </font>
    <font>
      <sz val="10"/>
      <color rgb="FF333399"/>
      <name val="Arial"/>
      <family val="2"/>
    </font>
    <font>
      <sz val="10"/>
      <color rgb="FF000080"/>
      <name val="Arial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1"/>
      <name val="Tahoma"/>
      <family val="2"/>
    </font>
    <font>
      <b/>
      <sz val="11"/>
      <color rgb="FFFA7D00"/>
      <name val="Calibri"/>
      <family val="2"/>
      <scheme val="minor"/>
    </font>
    <font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198E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AC75D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</patternFill>
    </fill>
    <fill>
      <patternFill patternType="solid">
        <fgColor rgb="FFDD72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2" borderId="4" applyNumberFormat="0" applyAlignment="0" applyProtection="0"/>
  </cellStyleXfs>
  <cellXfs count="213">
    <xf numFmtId="0" fontId="0" fillId="0" borderId="0" xfId="0"/>
    <xf numFmtId="0" fontId="3" fillId="2" borderId="1" xfId="2" applyFont="1" applyFill="1" applyBorder="1" applyAlignment="1">
      <alignment horizontal="center" wrapText="1"/>
    </xf>
    <xf numFmtId="0" fontId="2" fillId="0" borderId="1" xfId="2" applyBorder="1" applyAlignment="1">
      <alignment wrapText="1"/>
    </xf>
    <xf numFmtId="0" fontId="2" fillId="3" borderId="1" xfId="2" applyFill="1" applyBorder="1" applyAlignment="1">
      <alignment horizontal="center" wrapText="1"/>
    </xf>
    <xf numFmtId="164" fontId="4" fillId="4" borderId="1" xfId="0" quotePrefix="1" applyNumberFormat="1" applyFont="1" applyFill="1" applyBorder="1" applyAlignment="1">
      <alignment horizontal="center"/>
    </xf>
    <xf numFmtId="1" fontId="5" fillId="5" borderId="1" xfId="2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/>
    </xf>
    <xf numFmtId="1" fontId="4" fillId="6" borderId="1" xfId="0" quotePrefix="1" applyNumberFormat="1" applyFont="1" applyFill="1" applyBorder="1" applyAlignment="1">
      <alignment horizontal="center"/>
    </xf>
    <xf numFmtId="1" fontId="5" fillId="5" borderId="1" xfId="0" quotePrefix="1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/>
    </xf>
    <xf numFmtId="0" fontId="7" fillId="0" borderId="1" xfId="2" applyFont="1" applyBorder="1" applyAlignment="1">
      <alignment wrapText="1"/>
    </xf>
    <xf numFmtId="0" fontId="7" fillId="9" borderId="1" xfId="2" applyFont="1" applyFill="1" applyBorder="1" applyAlignment="1">
      <alignment horizontal="center" wrapText="1"/>
    </xf>
    <xf numFmtId="164" fontId="9" fillId="10" borderId="1" xfId="0" quotePrefix="1" applyNumberFormat="1" applyFont="1" applyFill="1" applyBorder="1" applyAlignment="1">
      <alignment horizontal="center"/>
    </xf>
    <xf numFmtId="1" fontId="10" fillId="11" borderId="1" xfId="2" applyNumberFormat="1" applyFont="1" applyFill="1" applyBorder="1" applyAlignment="1">
      <alignment horizontal="center" vertical="center" wrapText="1"/>
    </xf>
    <xf numFmtId="1" fontId="0" fillId="12" borderId="1" xfId="0" applyNumberFormat="1" applyFill="1" applyBorder="1" applyAlignment="1">
      <alignment horizontal="center"/>
    </xf>
    <xf numFmtId="1" fontId="10" fillId="13" borderId="1" xfId="2" applyNumberFormat="1" applyFont="1" applyFill="1" applyBorder="1" applyAlignment="1">
      <alignment horizontal="center" vertical="center" wrapText="1"/>
    </xf>
    <xf numFmtId="1" fontId="10" fillId="11" borderId="1" xfId="0" applyNumberFormat="1" applyFont="1" applyFill="1" applyBorder="1" applyAlignment="1">
      <alignment horizontal="center" vertical="center"/>
    </xf>
    <xf numFmtId="1" fontId="0" fillId="14" borderId="1" xfId="0" applyNumberFormat="1" applyFill="1" applyBorder="1" applyAlignment="1">
      <alignment horizontal="center"/>
    </xf>
    <xf numFmtId="1" fontId="9" fillId="12" borderId="1" xfId="0" quotePrefix="1" applyNumberFormat="1" applyFont="1" applyFill="1" applyBorder="1" applyAlignment="1">
      <alignment horizontal="center"/>
    </xf>
    <xf numFmtId="1" fontId="10" fillId="13" borderId="1" xfId="0" quotePrefix="1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8" fillId="10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164" fontId="9" fillId="10" borderId="1" xfId="0" applyNumberFormat="1" applyFont="1" applyFill="1" applyBorder="1" applyAlignment="1">
      <alignment horizontal="center"/>
    </xf>
    <xf numFmtId="164" fontId="9" fillId="10" borderId="1" xfId="2" applyNumberFormat="1" applyFont="1" applyFill="1" applyBorder="1" applyAlignment="1">
      <alignment horizontal="center" vertical="center" wrapText="1"/>
    </xf>
    <xf numFmtId="164" fontId="9" fillId="15" borderId="1" xfId="2" applyNumberFormat="1" applyFont="1" applyFill="1" applyBorder="1" applyAlignment="1">
      <alignment horizontal="center" vertical="center" wrapText="1"/>
    </xf>
    <xf numFmtId="164" fontId="7" fillId="10" borderId="1" xfId="2" applyNumberFormat="1" applyFont="1" applyFill="1" applyBorder="1" applyAlignment="1">
      <alignment horizontal="center" vertical="center" wrapText="1"/>
    </xf>
    <xf numFmtId="0" fontId="7" fillId="16" borderId="1" xfId="2" applyFont="1" applyFill="1" applyBorder="1" applyAlignment="1">
      <alignment horizontal="center" wrapText="1"/>
    </xf>
    <xf numFmtId="164" fontId="7" fillId="0" borderId="1" xfId="2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" fontId="10" fillId="17" borderId="1" xfId="0" applyNumberFormat="1" applyFont="1" applyFill="1" applyBorder="1" applyAlignment="1">
      <alignment horizontal="center"/>
    </xf>
    <xf numFmtId="164" fontId="9" fillId="11" borderId="1" xfId="0" quotePrefix="1" applyNumberFormat="1" applyFont="1" applyFill="1" applyBorder="1" applyAlignment="1">
      <alignment horizontal="center"/>
    </xf>
    <xf numFmtId="1" fontId="10" fillId="11" borderId="1" xfId="0" applyNumberFormat="1" applyFont="1" applyFill="1" applyBorder="1" applyAlignment="1">
      <alignment horizontal="center"/>
    </xf>
    <xf numFmtId="1" fontId="10" fillId="11" borderId="1" xfId="0" quotePrefix="1" applyNumberFormat="1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0" fillId="17" borderId="1" xfId="0" applyFont="1" applyFill="1" applyBorder="1" applyAlignment="1">
      <alignment horizontal="center"/>
    </xf>
    <xf numFmtId="1" fontId="7" fillId="9" borderId="1" xfId="2" applyNumberFormat="1" applyFont="1" applyFill="1" applyBorder="1" applyAlignment="1">
      <alignment horizontal="center" vertical="center" wrapText="1"/>
    </xf>
    <xf numFmtId="1" fontId="10" fillId="0" borderId="1" xfId="2" applyNumberFormat="1" applyFont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1" fontId="10" fillId="0" borderId="1" xfId="0" quotePrefix="1" applyNumberFormat="1" applyFont="1" applyBorder="1" applyAlignment="1">
      <alignment horizontal="center"/>
    </xf>
    <xf numFmtId="1" fontId="0" fillId="9" borderId="1" xfId="0" applyNumberFormat="1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/>
    </xf>
    <xf numFmtId="1" fontId="12" fillId="14" borderId="1" xfId="0" applyNumberFormat="1" applyFont="1" applyFill="1" applyBorder="1" applyAlignment="1">
      <alignment horizontal="center"/>
    </xf>
    <xf numFmtId="0" fontId="7" fillId="0" borderId="1" xfId="2" applyFont="1" applyBorder="1" applyAlignment="1">
      <alignment horizontal="left" wrapText="1"/>
    </xf>
    <xf numFmtId="0" fontId="7" fillId="18" borderId="1" xfId="2" applyFont="1" applyFill="1" applyBorder="1" applyAlignment="1">
      <alignment wrapText="1"/>
    </xf>
    <xf numFmtId="164" fontId="9" fillId="18" borderId="1" xfId="0" quotePrefix="1" applyNumberFormat="1" applyFont="1" applyFill="1" applyBorder="1" applyAlignment="1">
      <alignment horizontal="center"/>
    </xf>
    <xf numFmtId="1" fontId="10" fillId="18" borderId="1" xfId="2" applyNumberFormat="1" applyFont="1" applyFill="1" applyBorder="1" applyAlignment="1">
      <alignment horizontal="center" vertical="center" wrapText="1"/>
    </xf>
    <xf numFmtId="1" fontId="0" fillId="18" borderId="1" xfId="0" applyNumberFormat="1" applyFill="1" applyBorder="1" applyAlignment="1">
      <alignment horizontal="center"/>
    </xf>
    <xf numFmtId="1" fontId="10" fillId="18" borderId="1" xfId="0" applyNumberFormat="1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18" borderId="1" xfId="0" applyFont="1" applyFill="1" applyBorder="1"/>
    <xf numFmtId="1" fontId="12" fillId="9" borderId="1" xfId="0" applyNumberFormat="1" applyFont="1" applyFill="1" applyBorder="1" applyAlignment="1">
      <alignment horizontal="center" vertical="center" textRotation="45"/>
    </xf>
    <xf numFmtId="164" fontId="12" fillId="10" borderId="1" xfId="0" applyNumberFormat="1" applyFont="1" applyFill="1" applyBorder="1" applyAlignment="1">
      <alignment horizontal="center" vertical="center" textRotation="45"/>
    </xf>
    <xf numFmtId="1" fontId="10" fillId="11" borderId="1" xfId="0" applyNumberFormat="1" applyFont="1" applyFill="1" applyBorder="1" applyAlignment="1">
      <alignment horizontal="center" vertical="center" textRotation="45"/>
    </xf>
    <xf numFmtId="1" fontId="10" fillId="12" borderId="1" xfId="0" applyNumberFormat="1" applyFont="1" applyFill="1" applyBorder="1" applyAlignment="1">
      <alignment horizontal="center" textRotation="45"/>
    </xf>
    <xf numFmtId="164" fontId="12" fillId="15" borderId="1" xfId="0" applyNumberFormat="1" applyFont="1" applyFill="1" applyBorder="1" applyAlignment="1">
      <alignment horizontal="center" vertical="center" textRotation="45"/>
    </xf>
    <xf numFmtId="1" fontId="10" fillId="13" borderId="1" xfId="0" applyNumberFormat="1" applyFont="1" applyFill="1" applyBorder="1" applyAlignment="1">
      <alignment horizontal="center" vertical="center" textRotation="45"/>
    </xf>
    <xf numFmtId="1" fontId="10" fillId="9" borderId="1" xfId="0" applyNumberFormat="1" applyFont="1" applyFill="1" applyBorder="1" applyAlignment="1">
      <alignment horizontal="center" vertical="center" textRotation="45"/>
    </xf>
    <xf numFmtId="1" fontId="10" fillId="14" borderId="1" xfId="0" applyNumberFormat="1" applyFont="1" applyFill="1" applyBorder="1" applyAlignment="1">
      <alignment horizontal="center" textRotation="45"/>
    </xf>
    <xf numFmtId="164" fontId="12" fillId="12" borderId="1" xfId="0" applyNumberFormat="1" applyFont="1" applyFill="1" applyBorder="1" applyAlignment="1">
      <alignment horizontal="center" vertical="center" textRotation="45"/>
    </xf>
    <xf numFmtId="164" fontId="10" fillId="13" borderId="1" xfId="0" applyNumberFormat="1" applyFont="1" applyFill="1" applyBorder="1" applyAlignment="1">
      <alignment horizontal="center" vertical="center" textRotation="45"/>
    </xf>
    <xf numFmtId="1" fontId="0" fillId="0" borderId="1" xfId="0" applyNumberFormat="1" applyBorder="1" applyAlignment="1">
      <alignment horizontal="center" vertical="center" textRotation="45" wrapText="1"/>
    </xf>
    <xf numFmtId="0" fontId="12" fillId="10" borderId="1" xfId="0" applyFont="1" applyFill="1" applyBorder="1" applyAlignment="1">
      <alignment horizontal="center" textRotation="45"/>
    </xf>
    <xf numFmtId="0" fontId="0" fillId="8" borderId="1" xfId="0" applyFill="1" applyBorder="1" applyAlignment="1">
      <alignment horizontal="center" textRotation="45"/>
    </xf>
    <xf numFmtId="165" fontId="10" fillId="8" borderId="1" xfId="1" applyNumberFormat="1" applyFont="1" applyFill="1" applyBorder="1" applyAlignment="1">
      <alignment horizontal="center"/>
    </xf>
    <xf numFmtId="0" fontId="0" fillId="8" borderId="1" xfId="0" applyFill="1" applyBorder="1"/>
    <xf numFmtId="1" fontId="0" fillId="0" borderId="1" xfId="0" applyNumberFormat="1" applyBorder="1"/>
    <xf numFmtId="0" fontId="0" fillId="0" borderId="1" xfId="0" applyBorder="1"/>
    <xf numFmtId="1" fontId="0" fillId="19" borderId="1" xfId="0" applyNumberFormat="1" applyFill="1" applyBorder="1" applyAlignment="1">
      <alignment horizontal="center" vertical="center" textRotation="45" wrapText="1"/>
    </xf>
    <xf numFmtId="1" fontId="6" fillId="19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0" fillId="0" borderId="1" xfId="0" applyBorder="1" applyAlignment="1">
      <alignment horizontal="center" textRotation="45" wrapText="1"/>
    </xf>
    <xf numFmtId="165" fontId="1" fillId="0" borderId="1" xfId="1" applyNumberFormat="1" applyBorder="1" applyAlignment="1">
      <alignment horizontal="center" textRotation="45" wrapText="1"/>
    </xf>
    <xf numFmtId="165" fontId="1" fillId="0" borderId="1" xfId="1" applyNumberFormat="1" applyBorder="1" applyAlignment="1">
      <alignment horizontal="center" textRotation="45"/>
    </xf>
    <xf numFmtId="0" fontId="12" fillId="0" borderId="1" xfId="0" applyFont="1" applyBorder="1" applyAlignment="1">
      <alignment horizontal="center" textRotation="45" wrapText="1"/>
    </xf>
    <xf numFmtId="0" fontId="0" fillId="0" borderId="1" xfId="0" applyBorder="1" applyAlignment="1">
      <alignment horizontal="center" textRotation="45"/>
    </xf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17" fontId="7" fillId="9" borderId="1" xfId="2" applyNumberFormat="1" applyFont="1" applyFill="1" applyBorder="1" applyAlignment="1">
      <alignment horizontal="center" vertical="center"/>
    </xf>
    <xf numFmtId="164" fontId="7" fillId="10" borderId="1" xfId="2" applyNumberFormat="1" applyFont="1" applyFill="1" applyBorder="1" applyAlignment="1">
      <alignment horizontal="center" vertical="center"/>
    </xf>
    <xf numFmtId="1" fontId="10" fillId="11" borderId="1" xfId="2" applyNumberFormat="1" applyFont="1" applyFill="1" applyBorder="1" applyAlignment="1">
      <alignment horizontal="center" vertical="center"/>
    </xf>
    <xf numFmtId="17" fontId="10" fillId="12" borderId="1" xfId="2" applyNumberFormat="1" applyFont="1" applyFill="1" applyBorder="1" applyAlignment="1">
      <alignment horizontal="center" vertical="center"/>
    </xf>
    <xf numFmtId="164" fontId="7" fillId="15" borderId="1" xfId="2" applyNumberFormat="1" applyFont="1" applyFill="1" applyBorder="1" applyAlignment="1">
      <alignment horizontal="center" vertical="center"/>
    </xf>
    <xf numFmtId="17" fontId="10" fillId="13" borderId="1" xfId="2" applyNumberFormat="1" applyFont="1" applyFill="1" applyBorder="1" applyAlignment="1">
      <alignment horizontal="center" vertical="center"/>
    </xf>
    <xf numFmtId="17" fontId="10" fillId="9" borderId="1" xfId="2" applyNumberFormat="1" applyFont="1" applyFill="1" applyBorder="1" applyAlignment="1">
      <alignment horizontal="center"/>
    </xf>
    <xf numFmtId="1" fontId="10" fillId="11" borderId="1" xfId="2" applyNumberFormat="1" applyFont="1" applyFill="1" applyBorder="1" applyAlignment="1">
      <alignment horizontal="center"/>
    </xf>
    <xf numFmtId="164" fontId="7" fillId="12" borderId="1" xfId="2" applyNumberFormat="1" applyFont="1" applyFill="1" applyBorder="1" applyAlignment="1">
      <alignment horizontal="center" vertical="center"/>
    </xf>
    <xf numFmtId="1" fontId="10" fillId="13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5" fontId="1" fillId="0" borderId="1" xfId="1" applyNumberFormat="1" applyBorder="1" applyAlignment="1">
      <alignment horizontal="center" wrapText="1"/>
    </xf>
    <xf numFmtId="9" fontId="1" fillId="0" borderId="1" xfId="5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14" fillId="9" borderId="1" xfId="2" applyNumberFormat="1" applyFont="1" applyFill="1" applyBorder="1" applyAlignment="1">
      <alignment horizontal="center" vertical="center" wrapText="1"/>
    </xf>
    <xf numFmtId="1" fontId="10" fillId="12" borderId="1" xfId="0" applyNumberFormat="1" applyFont="1" applyFill="1" applyBorder="1" applyAlignment="1">
      <alignment horizontal="center"/>
    </xf>
    <xf numFmtId="164" fontId="9" fillId="0" borderId="1" xfId="0" quotePrefix="1" applyNumberFormat="1" applyFont="1" applyBorder="1" applyAlignment="1">
      <alignment horizontal="center"/>
    </xf>
    <xf numFmtId="1" fontId="15" fillId="9" borderId="1" xfId="0" applyNumberFormat="1" applyFont="1" applyFill="1" applyBorder="1" applyAlignment="1">
      <alignment horizontal="center" vertical="center"/>
    </xf>
    <xf numFmtId="164" fontId="9" fillId="12" borderId="1" xfId="0" quotePrefix="1" applyNumberFormat="1" applyFont="1" applyFill="1" applyBorder="1" applyAlignment="1">
      <alignment horizontal="center"/>
    </xf>
    <xf numFmtId="166" fontId="13" fillId="0" borderId="1" xfId="5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166" fontId="1" fillId="0" borderId="1" xfId="5" applyNumberFormat="1" applyBorder="1" applyAlignment="1">
      <alignment horizontal="center"/>
    </xf>
    <xf numFmtId="0" fontId="0" fillId="0" borderId="1" xfId="0" applyBorder="1" applyAlignment="1">
      <alignment vertical="center"/>
    </xf>
    <xf numFmtId="1" fontId="16" fillId="8" borderId="1" xfId="0" applyNumberFormat="1" applyFont="1" applyFill="1" applyBorder="1" applyAlignment="1">
      <alignment horizontal="center"/>
    </xf>
    <xf numFmtId="165" fontId="12" fillId="0" borderId="1" xfId="1" applyNumberFormat="1" applyFont="1" applyBorder="1" applyAlignment="1">
      <alignment horizontal="center" wrapText="1"/>
    </xf>
    <xf numFmtId="166" fontId="1" fillId="0" borderId="1" xfId="5" applyNumberForma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64" fontId="7" fillId="12" borderId="1" xfId="2" applyNumberFormat="1" applyFont="1" applyFill="1" applyBorder="1" applyAlignment="1">
      <alignment horizontal="center" vertical="center" wrapText="1"/>
    </xf>
    <xf numFmtId="10" fontId="17" fillId="0" borderId="1" xfId="5" applyNumberFormat="1" applyFont="1" applyBorder="1" applyAlignment="1">
      <alignment horizontal="center"/>
    </xf>
    <xf numFmtId="1" fontId="12" fillId="8" borderId="1" xfId="0" applyNumberFormat="1" applyFont="1" applyFill="1" applyBorder="1" applyAlignment="1">
      <alignment horizontal="center"/>
    </xf>
    <xf numFmtId="166" fontId="17" fillId="0" borderId="1" xfId="5" applyNumberFormat="1" applyFont="1" applyBorder="1" applyAlignment="1">
      <alignment horizontal="center"/>
    </xf>
    <xf numFmtId="164" fontId="9" fillId="12" borderId="1" xfId="0" applyNumberFormat="1" applyFont="1" applyFill="1" applyBorder="1" applyAlignment="1">
      <alignment horizontal="center"/>
    </xf>
    <xf numFmtId="10" fontId="1" fillId="0" borderId="1" xfId="5" applyNumberFormat="1" applyBorder="1" applyAlignment="1">
      <alignment horizontal="center" wrapText="1"/>
    </xf>
    <xf numFmtId="10" fontId="1" fillId="0" borderId="1" xfId="5" applyNumberFormat="1" applyBorder="1" applyAlignment="1">
      <alignment horizontal="center"/>
    </xf>
    <xf numFmtId="1" fontId="17" fillId="8" borderId="1" xfId="0" applyNumberFormat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1" fontId="12" fillId="9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9" fontId="1" fillId="0" borderId="1" xfId="5" applyBorder="1" applyAlignment="1">
      <alignment horizontal="center"/>
    </xf>
    <xf numFmtId="0" fontId="0" fillId="12" borderId="1" xfId="0" applyFill="1" applyBorder="1" applyAlignment="1">
      <alignment horizontal="center"/>
    </xf>
    <xf numFmtId="41" fontId="12" fillId="8" borderId="1" xfId="3" applyFont="1" applyFill="1" applyBorder="1" applyAlignment="1">
      <alignment horizontal="center" wrapText="1"/>
    </xf>
    <xf numFmtId="165" fontId="12" fillId="8" borderId="1" xfId="1" applyNumberFormat="1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1" fontId="0" fillId="9" borderId="1" xfId="0" applyNumberFormat="1" applyFill="1" applyBorder="1" applyAlignment="1">
      <alignment horizontal="center"/>
    </xf>
    <xf numFmtId="1" fontId="10" fillId="17" borderId="1" xfId="2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right" wrapText="1"/>
    </xf>
    <xf numFmtId="0" fontId="7" fillId="8" borderId="1" xfId="2" applyFont="1" applyFill="1" applyBorder="1" applyAlignment="1">
      <alignment wrapText="1"/>
    </xf>
    <xf numFmtId="164" fontId="9" fillId="8" borderId="1" xfId="0" quotePrefix="1" applyNumberFormat="1" applyFont="1" applyFill="1" applyBorder="1" applyAlignment="1">
      <alignment horizontal="center"/>
    </xf>
    <xf numFmtId="1" fontId="10" fillId="8" borderId="1" xfId="2" applyNumberFormat="1" applyFont="1" applyFill="1" applyBorder="1" applyAlignment="1">
      <alignment horizontal="center" vertical="center" wrapText="1"/>
    </xf>
    <xf numFmtId="165" fontId="10" fillId="8" borderId="1" xfId="1" applyNumberFormat="1" applyFont="1" applyFill="1" applyBorder="1" applyAlignment="1">
      <alignment horizontal="center" vertical="center" wrapText="1"/>
    </xf>
    <xf numFmtId="1" fontId="10" fillId="8" borderId="1" xfId="0" applyNumberFormat="1" applyFont="1" applyFill="1" applyBorder="1" applyAlignment="1">
      <alignment horizontal="center"/>
    </xf>
    <xf numFmtId="1" fontId="10" fillId="8" borderId="1" xfId="0" quotePrefix="1" applyNumberFormat="1" applyFont="1" applyFill="1" applyBorder="1" applyAlignment="1">
      <alignment horizontal="center"/>
    </xf>
    <xf numFmtId="1" fontId="9" fillId="8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7" fillId="8" borderId="1" xfId="1" applyNumberFormat="1" applyFont="1" applyFill="1" applyBorder="1" applyAlignment="1">
      <alignment horizontal="center" vertical="center" wrapText="1"/>
    </xf>
    <xf numFmtId="164" fontId="7" fillId="8" borderId="1" xfId="2" applyNumberFormat="1" applyFont="1" applyFill="1" applyBorder="1" applyAlignment="1">
      <alignment horizontal="center" vertical="center" wrapText="1"/>
    </xf>
    <xf numFmtId="165" fontId="10" fillId="12" borderId="1" xfId="1" applyNumberFormat="1" applyFont="1" applyFill="1" applyBorder="1" applyAlignment="1">
      <alignment horizontal="center"/>
    </xf>
    <xf numFmtId="165" fontId="10" fillId="8" borderId="1" xfId="1" applyNumberFormat="1" applyFont="1" applyFill="1" applyBorder="1" applyAlignment="1">
      <alignment horizontal="center" vertical="center"/>
    </xf>
    <xf numFmtId="1" fontId="12" fillId="8" borderId="1" xfId="1" applyNumberFormat="1" applyFont="1" applyFill="1" applyBorder="1" applyAlignment="1">
      <alignment horizontal="center"/>
    </xf>
    <xf numFmtId="1" fontId="12" fillId="8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wrapText="1"/>
    </xf>
    <xf numFmtId="0" fontId="12" fillId="0" borderId="1" xfId="4" applyNumberFormat="1" applyFont="1" applyBorder="1" applyAlignment="1">
      <alignment horizontal="center" vertical="center"/>
    </xf>
    <xf numFmtId="164" fontId="12" fillId="8" borderId="1" xfId="0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/>
    </xf>
    <xf numFmtId="1" fontId="17" fillId="8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1" fontId="15" fillId="8" borderId="1" xfId="0" applyNumberFormat="1" applyFont="1" applyFill="1" applyBorder="1" applyAlignment="1">
      <alignment horizontal="center"/>
    </xf>
    <xf numFmtId="164" fontId="12" fillId="8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0" fontId="17" fillId="8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7" fontId="1" fillId="0" borderId="1" xfId="1" applyNumberFormat="1" applyBorder="1" applyAlignment="1">
      <alignment horizontal="center"/>
    </xf>
    <xf numFmtId="10" fontId="18" fillId="8" borderId="1" xfId="0" applyNumberFormat="1" applyFont="1" applyFill="1" applyBorder="1" applyAlignment="1">
      <alignment horizontal="center"/>
    </xf>
    <xf numFmtId="44" fontId="1" fillId="0" borderId="1" xfId="4" applyBorder="1" applyAlignment="1">
      <alignment horizontal="center" wrapText="1"/>
    </xf>
    <xf numFmtId="10" fontId="18" fillId="8" borderId="1" xfId="5" applyNumberFormat="1" applyFont="1" applyFill="1" applyBorder="1" applyAlignment="1">
      <alignment horizontal="center"/>
    </xf>
    <xf numFmtId="0" fontId="12" fillId="8" borderId="1" xfId="0" applyFont="1" applyFill="1" applyBorder="1"/>
    <xf numFmtId="9" fontId="12" fillId="8" borderId="1" xfId="5" applyFont="1" applyFill="1" applyBorder="1" applyAlignment="1">
      <alignment horizontal="center"/>
    </xf>
    <xf numFmtId="1" fontId="12" fillId="20" borderId="1" xfId="0" applyNumberFormat="1" applyFont="1" applyFill="1" applyBorder="1" applyAlignment="1">
      <alignment horizontal="center" vertical="center" textRotation="45"/>
    </xf>
    <xf numFmtId="164" fontId="12" fillId="0" borderId="1" xfId="0" applyNumberFormat="1" applyFont="1" applyBorder="1" applyAlignment="1">
      <alignment horizontal="center" vertical="center" textRotation="45"/>
    </xf>
    <xf numFmtId="1" fontId="10" fillId="0" borderId="1" xfId="0" applyNumberFormat="1" applyFont="1" applyBorder="1" applyAlignment="1">
      <alignment horizontal="center" vertical="center" textRotation="45"/>
    </xf>
    <xf numFmtId="1" fontId="10" fillId="0" borderId="1" xfId="0" applyNumberFormat="1" applyFont="1" applyBorder="1" applyAlignment="1">
      <alignment horizontal="center" textRotation="45"/>
    </xf>
    <xf numFmtId="9" fontId="10" fillId="11" borderId="1" xfId="5" applyFont="1" applyFill="1" applyBorder="1" applyAlignment="1">
      <alignment horizontal="center" vertical="center" textRotation="45"/>
    </xf>
    <xf numFmtId="164" fontId="7" fillId="0" borderId="1" xfId="2" applyNumberFormat="1" applyFont="1" applyBorder="1" applyAlignment="1">
      <alignment horizontal="center" vertical="center"/>
    </xf>
    <xf numFmtId="17" fontId="10" fillId="0" borderId="1" xfId="2" applyNumberFormat="1" applyFont="1" applyBorder="1" applyAlignment="1">
      <alignment horizontal="center" vertical="center"/>
    </xf>
    <xf numFmtId="9" fontId="10" fillId="11" borderId="1" xfId="5" applyFont="1" applyFill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9" fontId="10" fillId="11" borderId="1" xfId="5" quotePrefix="1" applyFont="1" applyFill="1" applyBorder="1" applyAlignment="1">
      <alignment horizontal="center"/>
    </xf>
    <xf numFmtId="0" fontId="7" fillId="20" borderId="1" xfId="2" applyFont="1" applyFill="1" applyBorder="1" applyAlignment="1">
      <alignment horizontal="center" wrapText="1"/>
    </xf>
    <xf numFmtId="164" fontId="9" fillId="0" borderId="1" xfId="2" applyNumberFormat="1" applyFont="1" applyBorder="1" applyAlignment="1">
      <alignment horizontal="center" vertical="center" wrapText="1"/>
    </xf>
    <xf numFmtId="1" fontId="10" fillId="9" borderId="1" xfId="0" quotePrefix="1" applyNumberFormat="1" applyFont="1" applyFill="1" applyBorder="1" applyAlignment="1">
      <alignment horizontal="center" vertical="center"/>
    </xf>
    <xf numFmtId="0" fontId="8" fillId="18" borderId="1" xfId="2" applyFont="1" applyFill="1" applyBorder="1" applyAlignment="1">
      <alignment horizontal="center" wrapText="1"/>
    </xf>
    <xf numFmtId="165" fontId="10" fillId="0" borderId="1" xfId="1" applyNumberFormat="1" applyFont="1" applyBorder="1" applyAlignment="1">
      <alignment horizontal="center" vertical="center" wrapText="1"/>
    </xf>
    <xf numFmtId="164" fontId="12" fillId="12" borderId="2" xfId="0" applyNumberFormat="1" applyFont="1" applyFill="1" applyBorder="1" applyAlignment="1">
      <alignment horizontal="center" vertical="center" textRotation="45"/>
    </xf>
    <xf numFmtId="164" fontId="12" fillId="10" borderId="3" xfId="0" applyNumberFormat="1" applyFont="1" applyFill="1" applyBorder="1" applyAlignment="1">
      <alignment horizontal="center" vertical="center" textRotation="45"/>
    </xf>
    <xf numFmtId="0" fontId="0" fillId="0" borderId="0" xfId="0" applyAlignment="1">
      <alignment textRotation="90"/>
    </xf>
    <xf numFmtId="0" fontId="0" fillId="0" borderId="0" xfId="0" applyAlignment="1">
      <alignment textRotation="255"/>
    </xf>
    <xf numFmtId="0" fontId="0" fillId="21" borderId="1" xfId="0" applyFill="1" applyBorder="1"/>
    <xf numFmtId="1" fontId="10" fillId="21" borderId="1" xfId="0" applyNumberFormat="1" applyFont="1" applyFill="1" applyBorder="1" applyAlignment="1">
      <alignment horizontal="center" vertical="center" textRotation="45"/>
    </xf>
    <xf numFmtId="1" fontId="0" fillId="21" borderId="1" xfId="0" applyNumberFormat="1" applyFill="1" applyBorder="1"/>
    <xf numFmtId="17" fontId="10" fillId="8" borderId="1" xfId="0" applyNumberFormat="1" applyFont="1" applyFill="1" applyBorder="1" applyAlignment="1">
      <alignment horizontal="center" vertical="center" textRotation="45"/>
    </xf>
    <xf numFmtId="17" fontId="16" fillId="8" borderId="1" xfId="0" applyNumberFormat="1" applyFont="1" applyFill="1" applyBorder="1" applyAlignment="1">
      <alignment textRotation="45"/>
    </xf>
    <xf numFmtId="10" fontId="9" fillId="0" borderId="1" xfId="0" quotePrefix="1" applyNumberFormat="1" applyFont="1" applyBorder="1" applyAlignment="1">
      <alignment horizontal="center"/>
    </xf>
    <xf numFmtId="10" fontId="9" fillId="0" borderId="1" xfId="5" quotePrefix="1" applyNumberFormat="1" applyFont="1" applyBorder="1" applyAlignment="1">
      <alignment horizontal="center"/>
    </xf>
    <xf numFmtId="0" fontId="7" fillId="19" borderId="1" xfId="2" applyFont="1" applyFill="1" applyBorder="1" applyAlignment="1">
      <alignment horizontal="center" wrapText="1"/>
    </xf>
    <xf numFmtId="0" fontId="7" fillId="23" borderId="1" xfId="2" applyFont="1" applyFill="1" applyBorder="1" applyAlignment="1">
      <alignment horizontal="center" wrapText="1"/>
    </xf>
    <xf numFmtId="0" fontId="0" fillId="14" borderId="1" xfId="0" applyFill="1" applyBorder="1"/>
    <xf numFmtId="0" fontId="1" fillId="14" borderId="4" xfId="6" applyFont="1" applyFill="1" applyAlignment="1">
      <alignment horizontal="center" wrapText="1"/>
    </xf>
    <xf numFmtId="1" fontId="21" fillId="9" borderId="1" xfId="0" applyNumberFormat="1" applyFont="1" applyFill="1" applyBorder="1" applyAlignment="1">
      <alignment horizontal="center" vertical="center"/>
    </xf>
    <xf numFmtId="165" fontId="7" fillId="14" borderId="1" xfId="1" applyNumberFormat="1" applyFont="1" applyFill="1" applyBorder="1" applyAlignment="1">
      <alignment horizontal="center" vertical="center" wrapText="1"/>
    </xf>
    <xf numFmtId="1" fontId="0" fillId="12" borderId="0" xfId="0" applyNumberFormat="1" applyFill="1"/>
    <xf numFmtId="1" fontId="7" fillId="9" borderId="1" xfId="2" applyNumberFormat="1" applyFont="1" applyFill="1" applyBorder="1" applyAlignment="1">
      <alignment horizontal="center" wrapText="1"/>
    </xf>
    <xf numFmtId="164" fontId="7" fillId="0" borderId="1" xfId="2" applyNumberFormat="1" applyFont="1" applyBorder="1" applyAlignment="1">
      <alignment wrapText="1"/>
    </xf>
    <xf numFmtId="1" fontId="7" fillId="0" borderId="1" xfId="2" applyNumberFormat="1" applyFont="1" applyBorder="1" applyAlignment="1">
      <alignment wrapText="1"/>
    </xf>
    <xf numFmtId="1" fontId="9" fillId="12" borderId="1" xfId="0" applyNumberFormat="1" applyFont="1" applyFill="1" applyBorder="1" applyAlignment="1">
      <alignment horizontal="center"/>
    </xf>
    <xf numFmtId="164" fontId="8" fillId="0" borderId="1" xfId="2" applyNumberFormat="1" applyFont="1" applyBorder="1" applyAlignment="1">
      <alignment horizontal="center" wrapText="1"/>
    </xf>
    <xf numFmtId="1" fontId="8" fillId="0" borderId="1" xfId="2" applyNumberFormat="1" applyFont="1" applyBorder="1" applyAlignment="1">
      <alignment horizontal="center" wrapText="1"/>
    </xf>
    <xf numFmtId="1" fontId="7" fillId="8" borderId="1" xfId="2" applyNumberFormat="1" applyFont="1" applyFill="1" applyBorder="1" applyAlignment="1">
      <alignment wrapText="1"/>
    </xf>
    <xf numFmtId="1" fontId="0" fillId="0" borderId="0" xfId="0" applyNumberFormat="1"/>
    <xf numFmtId="164" fontId="10" fillId="11" borderId="1" xfId="0" applyNumberFormat="1" applyFont="1" applyFill="1" applyBorder="1" applyAlignment="1">
      <alignment horizontal="center" vertical="center" textRotation="45"/>
    </xf>
    <xf numFmtId="0" fontId="0" fillId="0" borderId="1" xfId="0" applyBorder="1" applyAlignment="1">
      <alignment horizontal="center" vertical="center" wrapText="1"/>
    </xf>
  </cellXfs>
  <cellStyles count="7">
    <cellStyle name="Calculation" xfId="6" builtinId="22"/>
    <cellStyle name="Comma" xfId="1" builtinId="3"/>
    <cellStyle name="Comma [0]" xfId="3" builtinId="6"/>
    <cellStyle name="Currency" xfId="4" builtinId="4"/>
    <cellStyle name="Normal" xfId="0" builtinId="0"/>
    <cellStyle name="Normal_Sheet1" xfId="2" xr:uid="{00000000-0005-0000-0000-000005000000}"/>
    <cellStyle name="Percent" xfId="5" builtinId="5"/>
  </cellStyles>
  <dxfs count="0"/>
  <tableStyles count="0" defaultTableStyle="TableStyleMedium2" defaultPivotStyle="PivotStyleLight16"/>
  <colors>
    <mruColors>
      <color rgb="FFCC99FF"/>
      <color rgb="FFDD72FA"/>
      <color rgb="FF9966FF"/>
      <color rgb="FFFFDC6D"/>
      <color rgb="FFCC66FF"/>
      <color rgb="FFCC00FF"/>
      <color rgb="FFFF00FF"/>
      <color rgb="FFFFDB6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992505</xdr:colOff>
      <xdr:row>6</xdr:row>
      <xdr:rowOff>419100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4312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992505</xdr:colOff>
      <xdr:row>0</xdr:row>
      <xdr:rowOff>419100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21170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992505</xdr:colOff>
      <xdr:row>0</xdr:row>
      <xdr:rowOff>419100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6890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992505</xdr:colOff>
      <xdr:row>0</xdr:row>
      <xdr:rowOff>419100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6890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992505</xdr:colOff>
      <xdr:row>0</xdr:row>
      <xdr:rowOff>419100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67830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992505</xdr:colOff>
      <xdr:row>0</xdr:row>
      <xdr:rowOff>419100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66890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992505</xdr:colOff>
      <xdr:row>1</xdr:row>
      <xdr:rowOff>419100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830955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992505</xdr:colOff>
      <xdr:row>1</xdr:row>
      <xdr:rowOff>419100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830955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992505</xdr:colOff>
      <xdr:row>0</xdr:row>
      <xdr:rowOff>419100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83095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992505</xdr:colOff>
      <xdr:row>0</xdr:row>
      <xdr:rowOff>419100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68905" y="4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04"/>
  <sheetViews>
    <sheetView topLeftCell="A160" zoomScaleNormal="100" workbookViewId="0">
      <selection activeCell="L17" sqref="L17"/>
    </sheetView>
  </sheetViews>
  <sheetFormatPr defaultColWidth="9.140625" defaultRowHeight="15" x14ac:dyDescent="0.25"/>
  <cols>
    <col min="1" max="4" width="9.140625" style="78"/>
    <col min="5" max="5" width="43.42578125" style="78" customWidth="1"/>
    <col min="6" max="10" width="9.140625" style="78"/>
    <col min="11" max="11" width="9.140625" style="189"/>
    <col min="12" max="12" width="9.140625" style="76"/>
    <col min="13" max="16384" width="9.140625" style="78"/>
  </cols>
  <sheetData>
    <row r="1" spans="1:24" hidden="1" x14ac:dyDescent="0.25"/>
    <row r="2" spans="1:24" hidden="1" x14ac:dyDescent="0.25"/>
    <row r="6" spans="1:24" x14ac:dyDescent="0.25">
      <c r="C6" s="78" t="s">
        <v>302</v>
      </c>
      <c r="D6" s="78" t="s">
        <v>301</v>
      </c>
      <c r="L6" s="76" t="s">
        <v>301</v>
      </c>
    </row>
    <row r="7" spans="1:24" ht="102.75" x14ac:dyDescent="0.25">
      <c r="B7" s="60"/>
      <c r="C7" s="61" t="s">
        <v>452</v>
      </c>
      <c r="D7" s="193">
        <v>43132</v>
      </c>
      <c r="E7" s="62" t="s">
        <v>294</v>
      </c>
      <c r="F7" s="63" t="s">
        <v>295</v>
      </c>
      <c r="G7" s="64" t="s">
        <v>296</v>
      </c>
      <c r="H7" s="65" t="s">
        <v>297</v>
      </c>
      <c r="I7" s="66"/>
      <c r="J7" s="67"/>
      <c r="K7" s="190"/>
      <c r="L7" s="192">
        <v>43282</v>
      </c>
      <c r="M7" s="68" t="s">
        <v>294</v>
      </c>
      <c r="N7" s="63" t="s">
        <v>295</v>
      </c>
      <c r="O7" s="64" t="s">
        <v>296</v>
      </c>
      <c r="P7" s="69"/>
      <c r="Q7" s="70" t="s">
        <v>297</v>
      </c>
      <c r="R7" s="71"/>
      <c r="S7" s="79" t="s">
        <v>300</v>
      </c>
      <c r="T7" s="72"/>
      <c r="U7" s="72"/>
      <c r="V7" s="72"/>
      <c r="W7" s="73" t="s">
        <v>298</v>
      </c>
      <c r="X7" s="74" t="s">
        <v>299</v>
      </c>
    </row>
    <row r="8" spans="1:24" ht="26.25" x14ac:dyDescent="0.25">
      <c r="A8" s="78" t="s">
        <v>305</v>
      </c>
      <c r="B8" s="1" t="s">
        <v>0</v>
      </c>
      <c r="C8" s="2" t="s">
        <v>1</v>
      </c>
      <c r="D8" s="2" t="s">
        <v>302</v>
      </c>
      <c r="E8" s="3">
        <v>516</v>
      </c>
      <c r="F8" s="4">
        <v>0.99609999999999999</v>
      </c>
      <c r="G8" s="5">
        <f>E8*F8</f>
        <v>513.98760000000004</v>
      </c>
      <c r="H8" s="6">
        <f>E8-G8</f>
        <v>2.0123999999999569</v>
      </c>
      <c r="I8" s="4"/>
      <c r="J8" s="5"/>
      <c r="K8" s="191"/>
      <c r="L8" s="77" t="s">
        <v>303</v>
      </c>
      <c r="M8" s="3">
        <v>517</v>
      </c>
      <c r="N8" s="4">
        <v>0.9829</v>
      </c>
      <c r="O8" s="7">
        <f>M8*N8</f>
        <v>508.15929999999997</v>
      </c>
      <c r="P8" s="8"/>
      <c r="Q8" s="9">
        <f>M8-O8</f>
        <v>8.8407000000000266</v>
      </c>
      <c r="R8" s="10"/>
      <c r="S8" s="80">
        <f>(E8+M8)/2</f>
        <v>516.5</v>
      </c>
      <c r="T8" s="11"/>
      <c r="U8" s="11"/>
      <c r="V8" s="11"/>
      <c r="W8" s="12">
        <f t="shared" ref="W8:W39" si="0">H8+Q8</f>
        <v>10.853099999999984</v>
      </c>
      <c r="X8" s="13">
        <f t="shared" ref="X8:X16" si="1">(H8+Q8)/2</f>
        <v>5.4265499999999918</v>
      </c>
    </row>
    <row r="9" spans="1:24" ht="51.75" x14ac:dyDescent="0.25">
      <c r="A9" s="78" t="s">
        <v>305</v>
      </c>
      <c r="B9" s="14" t="s">
        <v>2</v>
      </c>
      <c r="C9" s="2" t="s">
        <v>3</v>
      </c>
      <c r="D9" s="2" t="s">
        <v>302</v>
      </c>
      <c r="E9" s="3">
        <v>935</v>
      </c>
      <c r="F9" s="4">
        <v>0.97089999999999999</v>
      </c>
      <c r="G9" s="5">
        <f t="shared" ref="G9:G39" si="2">E9*F9</f>
        <v>907.79150000000004</v>
      </c>
      <c r="H9" s="6">
        <f>E9-G9</f>
        <v>27.208499999999958</v>
      </c>
      <c r="I9" s="4"/>
      <c r="J9" s="5"/>
      <c r="K9" s="191"/>
      <c r="L9" s="77" t="s">
        <v>303</v>
      </c>
      <c r="M9" s="3">
        <v>581</v>
      </c>
      <c r="N9" s="4">
        <v>0.97650000000000003</v>
      </c>
      <c r="O9" s="7">
        <f>M9*N9</f>
        <v>567.34649999999999</v>
      </c>
      <c r="P9" s="8"/>
      <c r="Q9" s="9">
        <f>M9-O9</f>
        <v>13.653500000000008</v>
      </c>
      <c r="R9" s="10"/>
      <c r="S9" s="80">
        <f t="shared" ref="S9:S71" si="3">((E9+M9)/2)</f>
        <v>758</v>
      </c>
      <c r="T9" s="11"/>
      <c r="U9" s="11"/>
      <c r="V9" s="11"/>
      <c r="W9" s="12">
        <f t="shared" si="0"/>
        <v>40.861999999999966</v>
      </c>
      <c r="X9" s="13">
        <f t="shared" si="1"/>
        <v>20.430999999999983</v>
      </c>
    </row>
    <row r="10" spans="1:24" ht="51.75" x14ac:dyDescent="0.25">
      <c r="A10" s="78" t="s">
        <v>305</v>
      </c>
      <c r="B10" s="14" t="s">
        <v>4</v>
      </c>
      <c r="C10" s="2" t="s">
        <v>5</v>
      </c>
      <c r="D10" s="2" t="s">
        <v>302</v>
      </c>
      <c r="E10" s="3">
        <v>1095</v>
      </c>
      <c r="F10" s="4">
        <v>0.97940000000000005</v>
      </c>
      <c r="G10" s="5">
        <f t="shared" si="2"/>
        <v>1072.443</v>
      </c>
      <c r="H10" s="6">
        <f t="shared" ref="H10:H39" si="4">E10-G10</f>
        <v>22.557000000000016</v>
      </c>
      <c r="I10" s="4"/>
      <c r="J10" s="5"/>
      <c r="K10" s="191"/>
      <c r="L10" s="77" t="s">
        <v>303</v>
      </c>
      <c r="M10" s="3">
        <v>608</v>
      </c>
      <c r="N10" s="4">
        <v>0.98219999999999996</v>
      </c>
      <c r="O10" s="7">
        <f t="shared" ref="O10:O73" si="5">M10*N10</f>
        <v>597.17759999999998</v>
      </c>
      <c r="P10" s="8"/>
      <c r="Q10" s="9">
        <f>M10-O10</f>
        <v>10.822400000000016</v>
      </c>
      <c r="R10" s="10"/>
      <c r="S10" s="80">
        <f t="shared" si="3"/>
        <v>851.5</v>
      </c>
      <c r="T10" s="11"/>
      <c r="U10" s="11"/>
      <c r="V10" s="11"/>
      <c r="W10" s="12">
        <f t="shared" si="0"/>
        <v>33.379400000000032</v>
      </c>
      <c r="X10" s="13">
        <f t="shared" si="1"/>
        <v>16.689700000000016</v>
      </c>
    </row>
    <row r="11" spans="1:24" ht="64.5" x14ac:dyDescent="0.25">
      <c r="A11" s="78" t="s">
        <v>305</v>
      </c>
      <c r="B11" s="1" t="s">
        <v>6</v>
      </c>
      <c r="C11" s="2" t="s">
        <v>7</v>
      </c>
      <c r="D11" s="2" t="s">
        <v>302</v>
      </c>
      <c r="E11" s="3">
        <v>3709</v>
      </c>
      <c r="F11" s="4">
        <v>0.97119999999999995</v>
      </c>
      <c r="G11" s="5">
        <f t="shared" si="2"/>
        <v>3602.1807999999996</v>
      </c>
      <c r="H11" s="6">
        <f t="shared" si="4"/>
        <v>106.81920000000036</v>
      </c>
      <c r="I11" s="4"/>
      <c r="J11" s="5"/>
      <c r="K11" s="191"/>
      <c r="L11" s="77" t="s">
        <v>303</v>
      </c>
      <c r="M11" s="3">
        <v>2292</v>
      </c>
      <c r="N11" s="15">
        <v>0.98240000000000005</v>
      </c>
      <c r="O11" s="7">
        <f t="shared" si="5"/>
        <v>2251.6608000000001</v>
      </c>
      <c r="P11" s="8"/>
      <c r="Q11" s="9">
        <f t="shared" ref="Q11:Q26" si="6">M11-O11</f>
        <v>40.339199999999892</v>
      </c>
      <c r="R11" s="10"/>
      <c r="S11" s="80">
        <f t="shared" si="3"/>
        <v>3000.5</v>
      </c>
      <c r="T11" s="11"/>
      <c r="U11" s="11"/>
      <c r="V11" s="11"/>
      <c r="W11" s="12">
        <f t="shared" si="0"/>
        <v>147.15840000000026</v>
      </c>
      <c r="X11" s="13">
        <f t="shared" si="1"/>
        <v>73.579200000000128</v>
      </c>
    </row>
    <row r="12" spans="1:24" ht="26.25" x14ac:dyDescent="0.25">
      <c r="A12" s="78" t="s">
        <v>305</v>
      </c>
      <c r="B12" s="1">
        <v>6</v>
      </c>
      <c r="C12" s="2" t="s">
        <v>8</v>
      </c>
      <c r="D12" s="2" t="s">
        <v>302</v>
      </c>
      <c r="E12" s="3">
        <v>5082</v>
      </c>
      <c r="F12" s="4">
        <v>0.98699999999999999</v>
      </c>
      <c r="G12" s="5">
        <f t="shared" si="2"/>
        <v>5015.9340000000002</v>
      </c>
      <c r="H12" s="6">
        <f t="shared" si="4"/>
        <v>66.065999999999804</v>
      </c>
      <c r="I12" s="4"/>
      <c r="J12" s="5"/>
      <c r="K12" s="191"/>
      <c r="L12" s="77" t="s">
        <v>303</v>
      </c>
      <c r="M12" s="3">
        <v>2285</v>
      </c>
      <c r="N12" s="4">
        <v>0.99050000000000005</v>
      </c>
      <c r="O12" s="7">
        <f t="shared" si="5"/>
        <v>2263.2925</v>
      </c>
      <c r="P12" s="8"/>
      <c r="Q12" s="9">
        <f t="shared" si="6"/>
        <v>21.707499999999982</v>
      </c>
      <c r="R12" s="10"/>
      <c r="S12" s="80">
        <f t="shared" si="3"/>
        <v>3683.5</v>
      </c>
      <c r="T12" s="11"/>
      <c r="U12" s="11"/>
      <c r="V12" s="11"/>
      <c r="W12" s="12">
        <f t="shared" si="0"/>
        <v>87.773499999999785</v>
      </c>
      <c r="X12" s="13">
        <f t="shared" si="1"/>
        <v>43.886749999999893</v>
      </c>
    </row>
    <row r="13" spans="1:24" ht="64.5" x14ac:dyDescent="0.25">
      <c r="A13" s="78" t="s">
        <v>305</v>
      </c>
      <c r="B13" s="14" t="s">
        <v>9</v>
      </c>
      <c r="C13" s="2" t="s">
        <v>10</v>
      </c>
      <c r="D13" s="2" t="s">
        <v>302</v>
      </c>
      <c r="E13" s="3">
        <v>1797</v>
      </c>
      <c r="F13" s="4">
        <v>0.9173</v>
      </c>
      <c r="G13" s="5">
        <f t="shared" si="2"/>
        <v>1648.3880999999999</v>
      </c>
      <c r="H13" s="6">
        <f t="shared" si="4"/>
        <v>148.61190000000011</v>
      </c>
      <c r="I13" s="4"/>
      <c r="J13" s="5"/>
      <c r="K13" s="191"/>
      <c r="L13" s="77" t="s">
        <v>303</v>
      </c>
      <c r="M13" s="3">
        <v>1177</v>
      </c>
      <c r="N13" s="4">
        <v>0.97350000000000003</v>
      </c>
      <c r="O13" s="7">
        <f t="shared" si="5"/>
        <v>1145.8095000000001</v>
      </c>
      <c r="P13" s="8"/>
      <c r="Q13" s="9">
        <f t="shared" si="6"/>
        <v>31.190499999999929</v>
      </c>
      <c r="R13" s="10"/>
      <c r="S13" s="80">
        <f t="shared" si="3"/>
        <v>1487</v>
      </c>
      <c r="T13" s="11"/>
      <c r="U13" s="11"/>
      <c r="V13" s="11"/>
      <c r="W13" s="12">
        <f t="shared" si="0"/>
        <v>179.80240000000003</v>
      </c>
      <c r="X13" s="13">
        <f t="shared" si="1"/>
        <v>89.901200000000017</v>
      </c>
    </row>
    <row r="14" spans="1:24" ht="64.5" x14ac:dyDescent="0.25">
      <c r="A14" s="78" t="s">
        <v>305</v>
      </c>
      <c r="B14" s="14">
        <v>8</v>
      </c>
      <c r="C14" s="2" t="s">
        <v>11</v>
      </c>
      <c r="D14" s="2" t="s">
        <v>302</v>
      </c>
      <c r="E14" s="3">
        <v>1453</v>
      </c>
      <c r="F14" s="4">
        <v>0.93799999999999994</v>
      </c>
      <c r="G14" s="5">
        <f t="shared" si="2"/>
        <v>1362.914</v>
      </c>
      <c r="H14" s="6">
        <f t="shared" si="4"/>
        <v>90.086000000000013</v>
      </c>
      <c r="I14" s="4"/>
      <c r="J14" s="5"/>
      <c r="K14" s="191"/>
      <c r="L14" s="77" t="s">
        <v>303</v>
      </c>
      <c r="M14" s="3">
        <v>559</v>
      </c>
      <c r="N14" s="4">
        <v>0.97729999999999995</v>
      </c>
      <c r="O14" s="7">
        <f t="shared" si="5"/>
        <v>546.3107</v>
      </c>
      <c r="P14" s="8"/>
      <c r="Q14" s="9">
        <f t="shared" si="6"/>
        <v>12.689300000000003</v>
      </c>
      <c r="R14" s="10"/>
      <c r="S14" s="80">
        <f t="shared" si="3"/>
        <v>1006</v>
      </c>
      <c r="T14" s="11"/>
      <c r="U14" s="11"/>
      <c r="V14" s="11"/>
      <c r="W14" s="12">
        <f t="shared" si="0"/>
        <v>102.77530000000002</v>
      </c>
      <c r="X14" s="13">
        <f t="shared" si="1"/>
        <v>51.387650000000008</v>
      </c>
    </row>
    <row r="15" spans="1:24" ht="64.5" x14ac:dyDescent="0.25">
      <c r="A15" s="78" t="s">
        <v>305</v>
      </c>
      <c r="B15" s="14" t="s">
        <v>12</v>
      </c>
      <c r="C15" s="2" t="s">
        <v>13</v>
      </c>
      <c r="D15" s="2" t="s">
        <v>302</v>
      </c>
      <c r="E15" s="3">
        <v>1258</v>
      </c>
      <c r="F15" s="4">
        <v>0.996</v>
      </c>
      <c r="G15" s="5">
        <f t="shared" si="2"/>
        <v>1252.9680000000001</v>
      </c>
      <c r="H15" s="6">
        <f t="shared" si="4"/>
        <v>5.0319999999999254</v>
      </c>
      <c r="I15" s="4"/>
      <c r="J15" s="5"/>
      <c r="K15" s="191"/>
      <c r="L15" s="77" t="s">
        <v>303</v>
      </c>
      <c r="M15" s="3">
        <v>1181</v>
      </c>
      <c r="N15" s="4">
        <v>0.98750000000000004</v>
      </c>
      <c r="O15" s="7">
        <f t="shared" si="5"/>
        <v>1166.2375</v>
      </c>
      <c r="P15" s="8"/>
      <c r="Q15" s="9">
        <f>M15-O15</f>
        <v>14.762500000000045</v>
      </c>
      <c r="R15" s="10"/>
      <c r="S15" s="80">
        <f t="shared" si="3"/>
        <v>1219.5</v>
      </c>
      <c r="T15" s="11"/>
      <c r="U15" s="11"/>
      <c r="V15" s="11"/>
      <c r="W15" s="12">
        <f t="shared" si="0"/>
        <v>19.794499999999971</v>
      </c>
      <c r="X15" s="13">
        <f t="shared" si="1"/>
        <v>9.8972499999999854</v>
      </c>
    </row>
    <row r="16" spans="1:24" ht="64.5" x14ac:dyDescent="0.25">
      <c r="A16" s="78" t="s">
        <v>305</v>
      </c>
      <c r="B16" s="14" t="s">
        <v>14</v>
      </c>
      <c r="C16" s="2" t="s">
        <v>15</v>
      </c>
      <c r="D16" s="2" t="s">
        <v>303</v>
      </c>
      <c r="E16" s="3">
        <v>4124</v>
      </c>
      <c r="F16" s="4">
        <v>0.98570000000000002</v>
      </c>
      <c r="G16" s="5">
        <f t="shared" si="2"/>
        <v>4065.0268000000001</v>
      </c>
      <c r="H16" s="6">
        <f>E16-G16</f>
        <v>58.973199999999906</v>
      </c>
      <c r="I16" s="4"/>
      <c r="J16" s="5"/>
      <c r="K16" s="191"/>
      <c r="L16" s="77" t="s">
        <v>303</v>
      </c>
      <c r="M16" s="3">
        <v>3234</v>
      </c>
      <c r="N16" s="4">
        <v>0.99109999999999998</v>
      </c>
      <c r="O16" s="7">
        <f t="shared" si="5"/>
        <v>3205.2174</v>
      </c>
      <c r="P16" s="8"/>
      <c r="Q16" s="9">
        <f t="shared" si="6"/>
        <v>28.782600000000002</v>
      </c>
      <c r="R16" s="10"/>
      <c r="S16" s="80">
        <f t="shared" si="3"/>
        <v>3679</v>
      </c>
      <c r="T16" s="11"/>
      <c r="U16" s="11"/>
      <c r="V16" s="11"/>
      <c r="W16" s="12" t="e">
        <f>V:VH16+Q16</f>
        <v>#NAME?</v>
      </c>
      <c r="X16" s="13">
        <f t="shared" si="1"/>
        <v>43.877899999999954</v>
      </c>
    </row>
    <row r="17" spans="1:24" ht="51.75" x14ac:dyDescent="0.25">
      <c r="A17" s="78" t="s">
        <v>305</v>
      </c>
      <c r="B17" s="29" t="s">
        <v>20</v>
      </c>
      <c r="C17" s="16" t="s">
        <v>21</v>
      </c>
      <c r="D17" s="16" t="s">
        <v>303</v>
      </c>
      <c r="E17" s="17">
        <v>11790</v>
      </c>
      <c r="F17" s="4">
        <v>0.97409999999999997</v>
      </c>
      <c r="G17" s="19">
        <f>AVERAGE(G3:G16)</f>
        <v>2160.1815333333334</v>
      </c>
      <c r="H17" s="20">
        <f t="shared" si="4"/>
        <v>9629.8184666666675</v>
      </c>
      <c r="I17" s="18"/>
      <c r="J17" s="21"/>
      <c r="K17" s="191"/>
      <c r="L17" s="77" t="s">
        <v>303</v>
      </c>
      <c r="M17" s="17">
        <v>7699</v>
      </c>
      <c r="N17" s="18">
        <v>0.98109999999999997</v>
      </c>
      <c r="O17" s="7">
        <f t="shared" si="5"/>
        <v>7553.4888999999994</v>
      </c>
      <c r="P17" s="23"/>
      <c r="Q17" s="24">
        <f t="shared" si="6"/>
        <v>145.51110000000062</v>
      </c>
      <c r="R17" s="25"/>
      <c r="S17" s="80">
        <f t="shared" si="3"/>
        <v>9744.5</v>
      </c>
      <c r="T17" s="26"/>
      <c r="U17" s="26"/>
      <c r="V17" s="26"/>
      <c r="W17" s="27">
        <f t="shared" si="0"/>
        <v>9775.3295666666672</v>
      </c>
      <c r="X17" s="28">
        <f t="shared" ref="X17:X64" si="7">((H17+Q17)/2)</f>
        <v>4887.6647833333336</v>
      </c>
    </row>
    <row r="18" spans="1:24" ht="39" x14ac:dyDescent="0.25">
      <c r="A18" s="78" t="s">
        <v>306</v>
      </c>
      <c r="B18" s="29" t="s">
        <v>22</v>
      </c>
      <c r="C18" s="16" t="s">
        <v>23</v>
      </c>
      <c r="D18" s="16" t="s">
        <v>303</v>
      </c>
      <c r="E18" s="17">
        <v>7617</v>
      </c>
      <c r="F18" s="4">
        <v>0.97889999999999999</v>
      </c>
      <c r="G18" s="19">
        <f t="shared" si="2"/>
        <v>7456.2812999999996</v>
      </c>
      <c r="H18" s="20">
        <f>E18-G18</f>
        <v>160.71870000000035</v>
      </c>
      <c r="I18" s="18"/>
      <c r="J18" s="21"/>
      <c r="K18" s="191"/>
      <c r="L18" s="77" t="s">
        <v>302</v>
      </c>
      <c r="M18" s="17">
        <v>4130</v>
      </c>
      <c r="N18" s="18">
        <v>0.99729999999999996</v>
      </c>
      <c r="O18" s="7">
        <f t="shared" si="5"/>
        <v>4118.8490000000002</v>
      </c>
      <c r="P18" s="23"/>
      <c r="Q18" s="24">
        <f>M18-O18</f>
        <v>11.15099999999984</v>
      </c>
      <c r="R18" s="25"/>
      <c r="S18" s="80">
        <f t="shared" si="3"/>
        <v>5873.5</v>
      </c>
      <c r="T18" s="26"/>
      <c r="U18" s="26"/>
      <c r="V18" s="26"/>
      <c r="W18" s="27">
        <f t="shared" si="0"/>
        <v>171.86970000000019</v>
      </c>
      <c r="X18" s="28">
        <f t="shared" si="7"/>
        <v>85.934850000000097</v>
      </c>
    </row>
    <row r="19" spans="1:24" ht="39" x14ac:dyDescent="0.25">
      <c r="A19" s="78" t="s">
        <v>306</v>
      </c>
      <c r="B19" s="29">
        <v>12</v>
      </c>
      <c r="C19" s="16" t="s">
        <v>25</v>
      </c>
      <c r="D19" s="16" t="s">
        <v>303</v>
      </c>
      <c r="E19" s="17">
        <v>2639</v>
      </c>
      <c r="F19" s="4">
        <v>0.99250000000000005</v>
      </c>
      <c r="G19" s="19">
        <f t="shared" si="2"/>
        <v>2619.2075</v>
      </c>
      <c r="H19" s="20">
        <f t="shared" si="4"/>
        <v>19.792500000000018</v>
      </c>
      <c r="I19" s="32"/>
      <c r="J19" s="21"/>
      <c r="K19" s="191"/>
      <c r="L19" s="77" t="s">
        <v>302</v>
      </c>
      <c r="M19" s="17">
        <v>1197</v>
      </c>
      <c r="N19" s="33">
        <v>0.73709999999999998</v>
      </c>
      <c r="O19" s="7">
        <f t="shared" si="5"/>
        <v>882.30869999999993</v>
      </c>
      <c r="P19" s="23"/>
      <c r="Q19" s="24">
        <f>M19-O19</f>
        <v>314.69130000000007</v>
      </c>
      <c r="R19" s="25"/>
      <c r="S19" s="80">
        <f t="shared" si="3"/>
        <v>1918</v>
      </c>
      <c r="T19" s="26"/>
      <c r="U19" s="26"/>
      <c r="V19" s="26"/>
      <c r="W19" s="27">
        <f t="shared" si="0"/>
        <v>334.48380000000009</v>
      </c>
      <c r="X19" s="28">
        <f t="shared" si="7"/>
        <v>167.24190000000004</v>
      </c>
    </row>
    <row r="20" spans="1:24" ht="51.75" x14ac:dyDescent="0.25">
      <c r="A20" s="78" t="s">
        <v>305</v>
      </c>
      <c r="B20" s="29" t="s">
        <v>26</v>
      </c>
      <c r="C20" s="16" t="s">
        <v>27</v>
      </c>
      <c r="D20" s="16" t="s">
        <v>303</v>
      </c>
      <c r="E20" s="17">
        <v>6935</v>
      </c>
      <c r="F20" s="4">
        <v>0.99</v>
      </c>
      <c r="G20" s="19">
        <f t="shared" si="2"/>
        <v>6865.65</v>
      </c>
      <c r="H20" s="20">
        <f t="shared" si="4"/>
        <v>69.350000000000364</v>
      </c>
      <c r="I20" s="32"/>
      <c r="J20" s="21"/>
      <c r="K20" s="191"/>
      <c r="L20" s="77" t="s">
        <v>302</v>
      </c>
      <c r="M20" s="17">
        <v>3828</v>
      </c>
      <c r="N20" s="33">
        <v>0.99950000000000006</v>
      </c>
      <c r="O20" s="7">
        <f>M20*N20</f>
        <v>3826.0860000000002</v>
      </c>
      <c r="P20" s="23"/>
      <c r="Q20" s="24">
        <f>M20-O20</f>
        <v>1.9139999999997599</v>
      </c>
      <c r="R20" s="25"/>
      <c r="S20" s="80">
        <f t="shared" si="3"/>
        <v>5381.5</v>
      </c>
      <c r="T20" s="26"/>
      <c r="U20" s="26"/>
      <c r="V20" s="26"/>
      <c r="W20" s="27">
        <f t="shared" si="0"/>
        <v>71.264000000000124</v>
      </c>
      <c r="X20" s="28">
        <f t="shared" si="7"/>
        <v>35.632000000000062</v>
      </c>
    </row>
    <row r="21" spans="1:24" ht="51.75" x14ac:dyDescent="0.25">
      <c r="A21" s="78" t="s">
        <v>305</v>
      </c>
      <c r="B21" s="29" t="s">
        <v>28</v>
      </c>
      <c r="C21" s="16" t="s">
        <v>29</v>
      </c>
      <c r="D21" s="16" t="s">
        <v>302</v>
      </c>
      <c r="E21" s="17">
        <v>7834</v>
      </c>
      <c r="F21" s="4">
        <v>0.99680000000000002</v>
      </c>
      <c r="G21" s="19">
        <f t="shared" si="2"/>
        <v>7808.9312</v>
      </c>
      <c r="H21" s="20">
        <f t="shared" si="4"/>
        <v>25.06880000000001</v>
      </c>
      <c r="I21" s="18"/>
      <c r="J21" s="21"/>
      <c r="K21" s="191"/>
      <c r="L21" s="77" t="s">
        <v>304</v>
      </c>
      <c r="M21" s="17">
        <v>5502</v>
      </c>
      <c r="N21" s="18">
        <v>0.99690000000000001</v>
      </c>
      <c r="O21" s="7">
        <f t="shared" si="5"/>
        <v>5484.9438</v>
      </c>
      <c r="P21" s="23"/>
      <c r="Q21" s="24">
        <f t="shared" si="6"/>
        <v>17.05619999999999</v>
      </c>
      <c r="R21" s="25"/>
      <c r="S21" s="80">
        <f t="shared" si="3"/>
        <v>6668</v>
      </c>
      <c r="T21" s="26"/>
      <c r="U21" s="26"/>
      <c r="V21" s="26"/>
      <c r="W21" s="27">
        <f t="shared" si="0"/>
        <v>42.125</v>
      </c>
      <c r="X21" s="28">
        <f t="shared" si="7"/>
        <v>21.0625</v>
      </c>
    </row>
    <row r="22" spans="1:24" ht="16.5" customHeight="1" x14ac:dyDescent="0.25">
      <c r="A22" s="78" t="s">
        <v>305</v>
      </c>
      <c r="B22" s="29">
        <v>14</v>
      </c>
      <c r="C22" s="16" t="s">
        <v>30</v>
      </c>
      <c r="D22" s="16" t="s">
        <v>303</v>
      </c>
      <c r="E22" s="17">
        <v>12648</v>
      </c>
      <c r="F22" s="4">
        <v>0.97889999999999999</v>
      </c>
      <c r="G22" s="19">
        <f t="shared" si="2"/>
        <v>12381.127200000001</v>
      </c>
      <c r="H22" s="20">
        <f t="shared" si="4"/>
        <v>266.87279999999919</v>
      </c>
      <c r="I22" s="18"/>
      <c r="J22" s="21"/>
      <c r="K22" s="191"/>
      <c r="L22" s="77" t="s">
        <v>302</v>
      </c>
      <c r="M22" s="17">
        <v>9489</v>
      </c>
      <c r="N22" s="18">
        <v>0.98360000000000003</v>
      </c>
      <c r="O22" s="7">
        <f t="shared" si="5"/>
        <v>9333.3804</v>
      </c>
      <c r="P22" s="23"/>
      <c r="Q22" s="24">
        <f t="shared" si="6"/>
        <v>155.61959999999999</v>
      </c>
      <c r="R22" s="25"/>
      <c r="S22" s="80">
        <f t="shared" si="3"/>
        <v>11068.5</v>
      </c>
      <c r="T22" s="26"/>
      <c r="U22" s="26"/>
      <c r="V22" s="26"/>
      <c r="W22" s="27">
        <f t="shared" si="0"/>
        <v>422.49239999999918</v>
      </c>
      <c r="X22" s="28">
        <f t="shared" si="7"/>
        <v>211.24619999999959</v>
      </c>
    </row>
    <row r="23" spans="1:24" ht="77.25" x14ac:dyDescent="0.25">
      <c r="A23" s="78" t="s">
        <v>306</v>
      </c>
      <c r="B23" s="29" t="s">
        <v>31</v>
      </c>
      <c r="C23" s="16" t="s">
        <v>32</v>
      </c>
      <c r="D23" s="16" t="s">
        <v>302</v>
      </c>
      <c r="E23" s="17">
        <v>5224</v>
      </c>
      <c r="F23" s="4">
        <v>0.99790000000000001</v>
      </c>
      <c r="G23" s="19">
        <f t="shared" si="2"/>
        <v>5213.0295999999998</v>
      </c>
      <c r="H23" s="20">
        <f t="shared" si="4"/>
        <v>10.970400000000154</v>
      </c>
      <c r="I23" s="18"/>
      <c r="J23" s="21"/>
      <c r="K23" s="191"/>
      <c r="L23" s="77" t="s">
        <v>302</v>
      </c>
      <c r="M23" s="17">
        <v>5391</v>
      </c>
      <c r="N23" s="18">
        <v>0.99590000000000001</v>
      </c>
      <c r="O23" s="7">
        <f t="shared" si="5"/>
        <v>5368.8968999999997</v>
      </c>
      <c r="P23" s="23"/>
      <c r="Q23" s="24">
        <f>M23-O23</f>
        <v>22.103100000000268</v>
      </c>
      <c r="R23" s="25"/>
      <c r="S23" s="80">
        <f t="shared" si="3"/>
        <v>5307.5</v>
      </c>
      <c r="T23" s="26"/>
      <c r="U23" s="26"/>
      <c r="V23" s="26"/>
      <c r="W23" s="27">
        <f t="shared" si="0"/>
        <v>33.073500000000422</v>
      </c>
      <c r="X23" s="28">
        <f t="shared" si="7"/>
        <v>16.536750000000211</v>
      </c>
    </row>
    <row r="24" spans="1:24" ht="51.75" x14ac:dyDescent="0.25">
      <c r="A24" s="78" t="s">
        <v>306</v>
      </c>
      <c r="B24" s="29" t="s">
        <v>33</v>
      </c>
      <c r="C24" s="16" t="s">
        <v>34</v>
      </c>
      <c r="D24" s="16" t="s">
        <v>302</v>
      </c>
      <c r="E24" s="17">
        <v>12713</v>
      </c>
      <c r="F24" s="4">
        <v>0.9869</v>
      </c>
      <c r="G24" s="19">
        <f>E24*F24</f>
        <v>12546.459699999999</v>
      </c>
      <c r="H24" s="20">
        <f t="shared" si="4"/>
        <v>166.54030000000057</v>
      </c>
      <c r="I24" s="18"/>
      <c r="J24" s="21"/>
      <c r="K24" s="191"/>
      <c r="L24" s="77" t="s">
        <v>304</v>
      </c>
      <c r="M24" s="17">
        <v>7601</v>
      </c>
      <c r="N24" s="18">
        <v>0.99060000000000004</v>
      </c>
      <c r="O24" s="7">
        <f t="shared" si="5"/>
        <v>7529.5506000000005</v>
      </c>
      <c r="P24" s="23"/>
      <c r="Q24" s="24">
        <f>M24-O24</f>
        <v>71.449399999999514</v>
      </c>
      <c r="R24" s="25"/>
      <c r="S24" s="80">
        <f t="shared" si="3"/>
        <v>10157</v>
      </c>
      <c r="T24" s="26"/>
      <c r="U24" s="26"/>
      <c r="V24" s="26"/>
      <c r="W24" s="27">
        <f t="shared" si="0"/>
        <v>237.98970000000008</v>
      </c>
      <c r="X24" s="28">
        <f t="shared" si="7"/>
        <v>118.99485000000004</v>
      </c>
    </row>
    <row r="25" spans="1:24" ht="51.75" x14ac:dyDescent="0.25">
      <c r="A25" s="78" t="s">
        <v>306</v>
      </c>
      <c r="B25" s="29" t="s">
        <v>35</v>
      </c>
      <c r="C25" s="16" t="s">
        <v>36</v>
      </c>
      <c r="D25" s="16" t="s">
        <v>302</v>
      </c>
      <c r="E25" s="17">
        <v>14270</v>
      </c>
      <c r="F25" s="4">
        <v>0.98750000000000004</v>
      </c>
      <c r="G25" s="19">
        <f t="shared" si="2"/>
        <v>14091.625</v>
      </c>
      <c r="H25" s="20">
        <f t="shared" si="4"/>
        <v>178.375</v>
      </c>
      <c r="I25" s="18"/>
      <c r="J25" s="21"/>
      <c r="K25" s="191"/>
      <c r="L25" s="77" t="s">
        <v>302</v>
      </c>
      <c r="M25" s="17">
        <v>7369</v>
      </c>
      <c r="N25" s="18">
        <v>0.98460000000000003</v>
      </c>
      <c r="O25" s="7">
        <f t="shared" si="5"/>
        <v>7255.5174000000006</v>
      </c>
      <c r="P25" s="23"/>
      <c r="Q25" s="24">
        <f>M25-O25</f>
        <v>113.48259999999937</v>
      </c>
      <c r="R25" s="25"/>
      <c r="S25" s="80">
        <f t="shared" si="3"/>
        <v>10819.5</v>
      </c>
      <c r="T25" s="26"/>
      <c r="U25" s="26"/>
      <c r="V25" s="26"/>
      <c r="W25" s="27">
        <f t="shared" si="0"/>
        <v>291.85759999999937</v>
      </c>
      <c r="X25" s="28">
        <f t="shared" si="7"/>
        <v>145.92879999999968</v>
      </c>
    </row>
    <row r="26" spans="1:24" ht="77.25" x14ac:dyDescent="0.25">
      <c r="A26" s="78" t="s">
        <v>306</v>
      </c>
      <c r="B26" s="29">
        <v>18</v>
      </c>
      <c r="C26" s="16" t="s">
        <v>37</v>
      </c>
      <c r="D26" s="16" t="s">
        <v>302</v>
      </c>
      <c r="E26" s="17">
        <v>11611</v>
      </c>
      <c r="F26" s="4">
        <v>0.99660000000000004</v>
      </c>
      <c r="G26" s="19">
        <f t="shared" si="2"/>
        <v>11571.5226</v>
      </c>
      <c r="H26" s="20">
        <f t="shared" si="4"/>
        <v>39.477399999999761</v>
      </c>
      <c r="I26" s="32"/>
      <c r="J26" s="21"/>
      <c r="K26" s="191"/>
      <c r="L26" s="77" t="s">
        <v>302</v>
      </c>
      <c r="M26" s="17">
        <v>5657</v>
      </c>
      <c r="N26" s="33">
        <v>0.99809999999999999</v>
      </c>
      <c r="O26" s="7">
        <f t="shared" si="5"/>
        <v>5646.2516999999998</v>
      </c>
      <c r="P26" s="23"/>
      <c r="Q26" s="24">
        <f t="shared" si="6"/>
        <v>10.748300000000199</v>
      </c>
      <c r="R26" s="25"/>
      <c r="S26" s="80">
        <f t="shared" si="3"/>
        <v>8634</v>
      </c>
      <c r="T26" s="26"/>
      <c r="U26" s="26"/>
      <c r="V26" s="26"/>
      <c r="W26" s="27">
        <f t="shared" si="0"/>
        <v>50.225699999999961</v>
      </c>
      <c r="X26" s="28">
        <f t="shared" si="7"/>
        <v>25.11284999999998</v>
      </c>
    </row>
    <row r="27" spans="1:24" ht="39" x14ac:dyDescent="0.25">
      <c r="A27" s="78" t="s">
        <v>306</v>
      </c>
      <c r="B27" s="29" t="s">
        <v>38</v>
      </c>
      <c r="C27" s="16" t="s">
        <v>39</v>
      </c>
      <c r="D27" s="16" t="s">
        <v>302</v>
      </c>
      <c r="E27" s="17">
        <v>16327</v>
      </c>
      <c r="F27" s="4">
        <v>0.98109999999999997</v>
      </c>
      <c r="G27" s="19">
        <f t="shared" si="2"/>
        <v>16018.4197</v>
      </c>
      <c r="H27" s="20">
        <f t="shared" si="4"/>
        <v>308.58029999999962</v>
      </c>
      <c r="I27" s="18"/>
      <c r="J27" s="21"/>
      <c r="K27" s="191"/>
      <c r="L27" s="77" t="s">
        <v>302</v>
      </c>
      <c r="M27" s="17">
        <v>11695</v>
      </c>
      <c r="N27" s="18">
        <v>0.97919999999999996</v>
      </c>
      <c r="O27" s="7">
        <f t="shared" si="5"/>
        <v>11451.743999999999</v>
      </c>
      <c r="P27" s="23"/>
      <c r="Q27" s="24">
        <f t="shared" ref="Q27:Q37" si="8">M27-O27</f>
        <v>243.25600000000122</v>
      </c>
      <c r="R27" s="25"/>
      <c r="S27" s="80">
        <f t="shared" si="3"/>
        <v>14011</v>
      </c>
      <c r="T27" s="26"/>
      <c r="U27" s="26"/>
      <c r="V27" s="26"/>
      <c r="W27" s="27">
        <f t="shared" si="0"/>
        <v>551.83630000000085</v>
      </c>
      <c r="X27" s="28">
        <f t="shared" si="7"/>
        <v>275.91815000000042</v>
      </c>
    </row>
    <row r="28" spans="1:24" ht="51.75" x14ac:dyDescent="0.25">
      <c r="A28" s="78" t="s">
        <v>306</v>
      </c>
      <c r="B28" s="29" t="s">
        <v>40</v>
      </c>
      <c r="C28" s="16" t="s">
        <v>41</v>
      </c>
      <c r="D28" s="16" t="s">
        <v>302</v>
      </c>
      <c r="E28" s="17">
        <v>8008</v>
      </c>
      <c r="F28" s="4">
        <v>0.99129999999999996</v>
      </c>
      <c r="G28" s="19">
        <f t="shared" si="2"/>
        <v>7938.3303999999998</v>
      </c>
      <c r="H28" s="20">
        <f t="shared" si="4"/>
        <v>69.669600000000173</v>
      </c>
      <c r="I28" s="18"/>
      <c r="J28" s="21"/>
      <c r="K28" s="191"/>
      <c r="L28" s="77" t="s">
        <v>302</v>
      </c>
      <c r="M28" s="17">
        <v>4213</v>
      </c>
      <c r="N28" s="18">
        <v>0.98370000000000002</v>
      </c>
      <c r="O28" s="7">
        <f t="shared" si="5"/>
        <v>4144.3280999999997</v>
      </c>
      <c r="P28" s="23"/>
      <c r="Q28" s="24">
        <f t="shared" si="8"/>
        <v>68.671900000000278</v>
      </c>
      <c r="R28" s="25"/>
      <c r="S28" s="80">
        <f t="shared" si="3"/>
        <v>6110.5</v>
      </c>
      <c r="T28" s="26"/>
      <c r="U28" s="26"/>
      <c r="V28" s="26"/>
      <c r="W28" s="27">
        <f t="shared" si="0"/>
        <v>138.34150000000045</v>
      </c>
      <c r="X28" s="28">
        <f t="shared" si="7"/>
        <v>69.170750000000226</v>
      </c>
    </row>
    <row r="29" spans="1:24" ht="77.25" x14ac:dyDescent="0.25">
      <c r="A29" s="78" t="s">
        <v>306</v>
      </c>
      <c r="B29" s="29" t="s">
        <v>42</v>
      </c>
      <c r="C29" s="16" t="s">
        <v>43</v>
      </c>
      <c r="D29" s="16" t="s">
        <v>302</v>
      </c>
      <c r="E29" s="17">
        <v>14504</v>
      </c>
      <c r="F29" s="4">
        <v>0.99339999999999995</v>
      </c>
      <c r="G29" s="19">
        <f t="shared" si="2"/>
        <v>14408.273599999999</v>
      </c>
      <c r="H29" s="20">
        <f t="shared" si="4"/>
        <v>95.726400000001377</v>
      </c>
      <c r="I29" s="18"/>
      <c r="J29" s="21"/>
      <c r="K29" s="191"/>
      <c r="L29" s="77" t="s">
        <v>302</v>
      </c>
      <c r="M29" s="17">
        <v>10464</v>
      </c>
      <c r="N29" s="18">
        <v>0.99619999999999997</v>
      </c>
      <c r="O29" s="7">
        <f t="shared" si="5"/>
        <v>10424.236800000001</v>
      </c>
      <c r="P29" s="23"/>
      <c r="Q29" s="24">
        <f t="shared" si="8"/>
        <v>39.763199999999415</v>
      </c>
      <c r="R29" s="25"/>
      <c r="S29" s="80">
        <f t="shared" si="3"/>
        <v>12484</v>
      </c>
      <c r="T29" s="26"/>
      <c r="U29" s="26"/>
      <c r="V29" s="26"/>
      <c r="W29" s="27">
        <f t="shared" si="0"/>
        <v>135.48960000000079</v>
      </c>
      <c r="X29" s="28">
        <f t="shared" si="7"/>
        <v>67.744800000000396</v>
      </c>
    </row>
    <row r="30" spans="1:24" ht="51.75" x14ac:dyDescent="0.25">
      <c r="A30" s="78" t="s">
        <v>305</v>
      </c>
      <c r="B30" s="29">
        <v>22</v>
      </c>
      <c r="C30" s="16" t="s">
        <v>44</v>
      </c>
      <c r="D30" s="16" t="s">
        <v>303</v>
      </c>
      <c r="E30" s="17">
        <v>18791</v>
      </c>
      <c r="F30" s="4">
        <v>0.97789999999999999</v>
      </c>
      <c r="G30" s="19">
        <f t="shared" si="2"/>
        <v>18375.7189</v>
      </c>
      <c r="H30" s="20">
        <f t="shared" si="4"/>
        <v>415.28110000000015</v>
      </c>
      <c r="I30" s="18"/>
      <c r="J30" s="21"/>
      <c r="K30" s="191"/>
      <c r="L30" s="77" t="s">
        <v>303</v>
      </c>
      <c r="M30" s="17">
        <v>17652</v>
      </c>
      <c r="N30" s="18">
        <v>0.97560000000000002</v>
      </c>
      <c r="O30" s="7">
        <f t="shared" si="5"/>
        <v>17221.2912</v>
      </c>
      <c r="P30" s="23"/>
      <c r="Q30" s="24">
        <f>M30-O30</f>
        <v>430.70880000000034</v>
      </c>
      <c r="R30" s="25"/>
      <c r="S30" s="80">
        <f t="shared" si="3"/>
        <v>18221.5</v>
      </c>
      <c r="T30" s="26"/>
      <c r="U30" s="26"/>
      <c r="V30" s="26"/>
      <c r="W30" s="27">
        <f t="shared" si="0"/>
        <v>845.98990000000049</v>
      </c>
      <c r="X30" s="28">
        <f t="shared" si="7"/>
        <v>422.99495000000024</v>
      </c>
    </row>
    <row r="31" spans="1:24" ht="39" x14ac:dyDescent="0.25">
      <c r="A31" s="78" t="s">
        <v>306</v>
      </c>
      <c r="B31" s="29" t="s">
        <v>45</v>
      </c>
      <c r="C31" s="16" t="s">
        <v>46</v>
      </c>
      <c r="D31" s="16" t="s">
        <v>302</v>
      </c>
      <c r="E31" s="17">
        <v>15782</v>
      </c>
      <c r="F31" s="4">
        <v>0.96889999999999998</v>
      </c>
      <c r="G31" s="19">
        <f t="shared" si="2"/>
        <v>15291.1798</v>
      </c>
      <c r="H31" s="20">
        <f t="shared" si="4"/>
        <v>490.82020000000011</v>
      </c>
      <c r="I31" s="18"/>
      <c r="J31" s="21"/>
      <c r="K31" s="191"/>
      <c r="L31" s="77" t="s">
        <v>302</v>
      </c>
      <c r="M31" s="17">
        <v>12204</v>
      </c>
      <c r="N31" s="18">
        <v>0.98599999999999999</v>
      </c>
      <c r="O31" s="7">
        <f t="shared" si="5"/>
        <v>12033.144</v>
      </c>
      <c r="P31" s="23"/>
      <c r="Q31" s="24">
        <f t="shared" si="8"/>
        <v>170.85599999999977</v>
      </c>
      <c r="R31" s="25"/>
      <c r="S31" s="80">
        <f t="shared" si="3"/>
        <v>13993</v>
      </c>
      <c r="T31" s="26"/>
      <c r="U31" s="26"/>
      <c r="V31" s="26"/>
      <c r="W31" s="27">
        <f t="shared" si="0"/>
        <v>661.67619999999988</v>
      </c>
      <c r="X31" s="28">
        <f t="shared" si="7"/>
        <v>330.83809999999994</v>
      </c>
    </row>
    <row r="32" spans="1:24" ht="51.75" x14ac:dyDescent="0.25">
      <c r="A32" s="78" t="s">
        <v>305</v>
      </c>
      <c r="B32" s="29" t="s">
        <v>47</v>
      </c>
      <c r="C32" s="16" t="s">
        <v>48</v>
      </c>
      <c r="D32" s="16" t="s">
        <v>304</v>
      </c>
      <c r="E32" s="17">
        <v>4241</v>
      </c>
      <c r="F32" s="4">
        <v>0.99529999999999996</v>
      </c>
      <c r="G32" s="19">
        <f t="shared" si="2"/>
        <v>4221.0672999999997</v>
      </c>
      <c r="H32" s="20">
        <f t="shared" si="4"/>
        <v>19.932700000000295</v>
      </c>
      <c r="I32" s="18"/>
      <c r="J32" s="21"/>
      <c r="K32" s="191"/>
      <c r="L32" s="77" t="s">
        <v>302</v>
      </c>
      <c r="M32" s="17">
        <v>8725</v>
      </c>
      <c r="N32" s="18">
        <v>0.91090000000000004</v>
      </c>
      <c r="O32" s="7">
        <f t="shared" si="5"/>
        <v>7947.6025</v>
      </c>
      <c r="P32" s="23"/>
      <c r="Q32" s="24">
        <f t="shared" si="8"/>
        <v>777.39750000000004</v>
      </c>
      <c r="R32" s="25"/>
      <c r="S32" s="80">
        <f t="shared" si="3"/>
        <v>6483</v>
      </c>
      <c r="T32" s="26"/>
      <c r="U32" s="26"/>
      <c r="V32" s="26"/>
      <c r="W32" s="27">
        <f t="shared" si="0"/>
        <v>797.33020000000033</v>
      </c>
      <c r="X32" s="28">
        <f t="shared" si="7"/>
        <v>398.66510000000017</v>
      </c>
    </row>
    <row r="33" spans="1:24" ht="51.75" x14ac:dyDescent="0.25">
      <c r="A33" s="78" t="s">
        <v>305</v>
      </c>
      <c r="B33" s="29" t="s">
        <v>49</v>
      </c>
      <c r="C33" s="16" t="s">
        <v>50</v>
      </c>
      <c r="D33" s="16" t="s">
        <v>302</v>
      </c>
      <c r="E33" s="17">
        <v>6917</v>
      </c>
      <c r="F33" s="4">
        <v>0.98309999999999997</v>
      </c>
      <c r="G33" s="19">
        <f t="shared" si="2"/>
        <v>6800.1026999999995</v>
      </c>
      <c r="H33" s="20">
        <f t="shared" si="4"/>
        <v>116.89730000000054</v>
      </c>
      <c r="I33" s="18"/>
      <c r="J33" s="21"/>
      <c r="K33" s="191"/>
      <c r="L33" s="77" t="s">
        <v>302</v>
      </c>
      <c r="M33" s="17">
        <v>4380</v>
      </c>
      <c r="N33" s="18">
        <v>0.99729999999999996</v>
      </c>
      <c r="O33" s="7">
        <f t="shared" si="5"/>
        <v>4368.174</v>
      </c>
      <c r="P33" s="23"/>
      <c r="Q33" s="24">
        <f t="shared" si="8"/>
        <v>11.826000000000022</v>
      </c>
      <c r="R33" s="25"/>
      <c r="S33" s="80">
        <f t="shared" si="3"/>
        <v>5648.5</v>
      </c>
      <c r="T33" s="26"/>
      <c r="U33" s="26"/>
      <c r="V33" s="26"/>
      <c r="W33" s="27">
        <f t="shared" si="0"/>
        <v>128.72330000000056</v>
      </c>
      <c r="X33" s="28">
        <f t="shared" si="7"/>
        <v>64.361650000000282</v>
      </c>
    </row>
    <row r="34" spans="1:24" ht="64.5" x14ac:dyDescent="0.25">
      <c r="A34" s="78" t="s">
        <v>305</v>
      </c>
      <c r="B34" s="29" t="s">
        <v>51</v>
      </c>
      <c r="C34" s="16" t="s">
        <v>398</v>
      </c>
      <c r="D34" s="16" t="s">
        <v>304</v>
      </c>
      <c r="E34" s="17">
        <v>17577</v>
      </c>
      <c r="F34" s="4">
        <v>0.98699999999999999</v>
      </c>
      <c r="G34" s="19">
        <f t="shared" si="2"/>
        <v>17348.499</v>
      </c>
      <c r="H34" s="20">
        <f t="shared" si="4"/>
        <v>228.5010000000002</v>
      </c>
      <c r="I34" s="30"/>
      <c r="J34" s="21"/>
      <c r="K34" s="191"/>
      <c r="L34" s="77" t="s">
        <v>302</v>
      </c>
      <c r="M34" s="17">
        <v>1963</v>
      </c>
      <c r="N34" s="30">
        <v>0.99760000000000004</v>
      </c>
      <c r="O34" s="7">
        <f t="shared" si="5"/>
        <v>1958.2888</v>
      </c>
      <c r="P34" s="23"/>
      <c r="Q34" s="24">
        <f t="shared" si="8"/>
        <v>4.7111999999999625</v>
      </c>
      <c r="R34" s="25"/>
      <c r="S34" s="80">
        <f t="shared" si="3"/>
        <v>9770</v>
      </c>
      <c r="T34" s="26"/>
      <c r="U34" s="26"/>
      <c r="V34" s="26"/>
      <c r="W34" s="27">
        <f t="shared" si="0"/>
        <v>233.21220000000017</v>
      </c>
      <c r="X34" s="28">
        <f t="shared" si="7"/>
        <v>116.60610000000008</v>
      </c>
    </row>
    <row r="35" spans="1:24" ht="51.75" x14ac:dyDescent="0.25">
      <c r="A35" s="78" t="s">
        <v>307</v>
      </c>
      <c r="B35" s="29" t="s">
        <v>53</v>
      </c>
      <c r="C35" s="16" t="s">
        <v>54</v>
      </c>
      <c r="D35" s="16" t="s">
        <v>302</v>
      </c>
      <c r="E35" s="17">
        <v>14546</v>
      </c>
      <c r="F35" s="4">
        <v>0.97819999999999996</v>
      </c>
      <c r="G35" s="19">
        <f t="shared" si="2"/>
        <v>14228.897199999999</v>
      </c>
      <c r="H35" s="20">
        <f t="shared" si="4"/>
        <v>317.10280000000057</v>
      </c>
      <c r="I35" s="18"/>
      <c r="J35" s="21"/>
      <c r="K35" s="191"/>
      <c r="L35" s="77" t="s">
        <v>303</v>
      </c>
      <c r="M35" s="17">
        <v>10725</v>
      </c>
      <c r="N35" s="18">
        <v>0.97850000000000004</v>
      </c>
      <c r="O35" s="7">
        <f>M35*N35</f>
        <v>10494.4125</v>
      </c>
      <c r="P35" s="23"/>
      <c r="Q35" s="24">
        <f>M35-O35</f>
        <v>230.58749999999964</v>
      </c>
      <c r="R35" s="25"/>
      <c r="S35" s="80">
        <f t="shared" si="3"/>
        <v>12635.5</v>
      </c>
      <c r="T35" s="26"/>
      <c r="U35" s="26"/>
      <c r="V35" s="26"/>
      <c r="W35" s="27">
        <f t="shared" si="0"/>
        <v>547.69030000000021</v>
      </c>
      <c r="X35" s="28">
        <f t="shared" si="7"/>
        <v>273.8451500000001</v>
      </c>
    </row>
    <row r="36" spans="1:24" ht="39" x14ac:dyDescent="0.25">
      <c r="A36" s="78" t="s">
        <v>307</v>
      </c>
      <c r="B36" s="29" t="s">
        <v>55</v>
      </c>
      <c r="C36" s="16" t="s">
        <v>56</v>
      </c>
      <c r="D36" s="16" t="s">
        <v>304</v>
      </c>
      <c r="E36" s="17">
        <v>4849</v>
      </c>
      <c r="F36" s="4">
        <v>0.9788</v>
      </c>
      <c r="G36" s="19">
        <f t="shared" si="2"/>
        <v>4746.2012000000004</v>
      </c>
      <c r="H36" s="20">
        <f t="shared" si="4"/>
        <v>102.79879999999957</v>
      </c>
      <c r="I36" s="18"/>
      <c r="J36" s="21"/>
      <c r="K36" s="191"/>
      <c r="L36" s="77" t="s">
        <v>302</v>
      </c>
      <c r="M36" s="17">
        <v>1963</v>
      </c>
      <c r="N36" s="18">
        <v>0.98640000000000005</v>
      </c>
      <c r="O36" s="7">
        <f t="shared" si="5"/>
        <v>1936.3032000000001</v>
      </c>
      <c r="P36" s="23"/>
      <c r="Q36" s="24">
        <f t="shared" si="8"/>
        <v>26.696799999999939</v>
      </c>
      <c r="R36" s="25"/>
      <c r="S36" s="80">
        <f t="shared" si="3"/>
        <v>3406</v>
      </c>
      <c r="T36" s="26"/>
      <c r="U36" s="26"/>
      <c r="V36" s="26"/>
      <c r="W36" s="27">
        <f t="shared" si="0"/>
        <v>129.49559999999951</v>
      </c>
      <c r="X36" s="28">
        <f t="shared" si="7"/>
        <v>64.747799999999756</v>
      </c>
    </row>
    <row r="37" spans="1:24" ht="39" x14ac:dyDescent="0.25">
      <c r="A37" s="78" t="s">
        <v>305</v>
      </c>
      <c r="B37" s="29">
        <v>27</v>
      </c>
      <c r="C37" s="16" t="s">
        <v>57</v>
      </c>
      <c r="D37" s="16" t="s">
        <v>303</v>
      </c>
      <c r="E37" s="17">
        <v>9928</v>
      </c>
      <c r="F37" s="4">
        <v>0.97670000000000001</v>
      </c>
      <c r="G37" s="19">
        <f t="shared" si="2"/>
        <v>9696.6776000000009</v>
      </c>
      <c r="H37" s="20">
        <f t="shared" si="4"/>
        <v>231.32239999999911</v>
      </c>
      <c r="I37" s="18"/>
      <c r="J37" s="21"/>
      <c r="K37" s="191"/>
      <c r="L37" s="77" t="s">
        <v>302</v>
      </c>
      <c r="M37" s="17">
        <v>6864</v>
      </c>
      <c r="N37" s="18">
        <v>0.98619999999999997</v>
      </c>
      <c r="O37" s="7">
        <f t="shared" si="5"/>
        <v>6769.2767999999996</v>
      </c>
      <c r="P37" s="23"/>
      <c r="Q37" s="24">
        <f t="shared" si="8"/>
        <v>94.723200000000361</v>
      </c>
      <c r="R37" s="25"/>
      <c r="S37" s="80">
        <f t="shared" si="3"/>
        <v>8396</v>
      </c>
      <c r="T37" s="26"/>
      <c r="U37" s="26"/>
      <c r="V37" s="26"/>
      <c r="W37" s="27">
        <f t="shared" si="0"/>
        <v>326.04559999999947</v>
      </c>
      <c r="X37" s="28">
        <f t="shared" si="7"/>
        <v>163.02279999999973</v>
      </c>
    </row>
    <row r="38" spans="1:24" ht="51.75" x14ac:dyDescent="0.25">
      <c r="A38" s="78" t="s">
        <v>307</v>
      </c>
      <c r="B38" s="29" t="s">
        <v>58</v>
      </c>
      <c r="C38" s="16" t="s">
        <v>59</v>
      </c>
      <c r="D38" s="16" t="s">
        <v>302</v>
      </c>
      <c r="E38" s="17">
        <v>22987</v>
      </c>
      <c r="F38" s="4">
        <v>0.97250000000000003</v>
      </c>
      <c r="G38" s="19">
        <f t="shared" si="2"/>
        <v>22354.857500000002</v>
      </c>
      <c r="H38" s="20">
        <f t="shared" si="4"/>
        <v>632.14249999999811</v>
      </c>
      <c r="I38" s="18"/>
      <c r="J38" s="21"/>
      <c r="K38" s="191"/>
      <c r="L38" s="77" t="s">
        <v>456</v>
      </c>
      <c r="M38" s="17">
        <v>16856</v>
      </c>
      <c r="N38" s="18">
        <v>0.97629999999999995</v>
      </c>
      <c r="O38" s="7">
        <f>M38*N38</f>
        <v>16456.5128</v>
      </c>
      <c r="P38" s="23"/>
      <c r="Q38" s="24">
        <f>M38-O38</f>
        <v>399.48719999999958</v>
      </c>
      <c r="R38" s="25"/>
      <c r="S38" s="80">
        <f t="shared" si="3"/>
        <v>19921.5</v>
      </c>
      <c r="T38" s="26"/>
      <c r="U38" s="26"/>
      <c r="V38" s="26"/>
      <c r="W38" s="27">
        <f t="shared" si="0"/>
        <v>1031.6296999999977</v>
      </c>
      <c r="X38" s="28">
        <f t="shared" si="7"/>
        <v>515.81484999999884</v>
      </c>
    </row>
    <row r="39" spans="1:24" ht="39" x14ac:dyDescent="0.25">
      <c r="A39" s="78" t="s">
        <v>307</v>
      </c>
      <c r="B39" s="29" t="s">
        <v>60</v>
      </c>
      <c r="C39" s="16" t="s">
        <v>61</v>
      </c>
      <c r="D39" s="16" t="s">
        <v>303</v>
      </c>
      <c r="E39" s="17">
        <v>23500</v>
      </c>
      <c r="F39" s="4">
        <v>0.96189999999999998</v>
      </c>
      <c r="G39" s="19">
        <f t="shared" si="2"/>
        <v>22604.649999999998</v>
      </c>
      <c r="H39" s="20">
        <f t="shared" si="4"/>
        <v>895.35000000000218</v>
      </c>
      <c r="I39" s="18"/>
      <c r="J39" s="21"/>
      <c r="K39" s="191"/>
      <c r="L39" s="77" t="s">
        <v>302</v>
      </c>
      <c r="M39" s="17">
        <v>21149</v>
      </c>
      <c r="N39" s="18">
        <v>0.9738</v>
      </c>
      <c r="O39" s="7">
        <f t="shared" si="5"/>
        <v>20594.896199999999</v>
      </c>
      <c r="P39" s="23"/>
      <c r="Q39" s="24">
        <f>M39-O39</f>
        <v>554.10380000000077</v>
      </c>
      <c r="R39" s="25"/>
      <c r="S39" s="80">
        <f t="shared" si="3"/>
        <v>22324.5</v>
      </c>
      <c r="T39" s="26"/>
      <c r="U39" s="26"/>
      <c r="V39" s="26"/>
      <c r="W39" s="27">
        <f t="shared" si="0"/>
        <v>1449.453800000003</v>
      </c>
      <c r="X39" s="28">
        <f t="shared" si="7"/>
        <v>724.72690000000148</v>
      </c>
    </row>
    <row r="40" spans="1:24" ht="39" x14ac:dyDescent="0.25">
      <c r="A40" s="78" t="s">
        <v>307</v>
      </c>
      <c r="B40" s="29" t="s">
        <v>62</v>
      </c>
      <c r="C40" s="16" t="s">
        <v>63</v>
      </c>
      <c r="D40" s="16" t="s">
        <v>304</v>
      </c>
      <c r="E40" s="17">
        <v>21289</v>
      </c>
      <c r="F40" s="4">
        <v>0.95030000000000003</v>
      </c>
      <c r="G40" s="19">
        <f t="shared" ref="G40:G71" si="9">E40*F40</f>
        <v>20230.936700000002</v>
      </c>
      <c r="H40" s="20">
        <f t="shared" ref="H40:H71" si="10">E40-G40</f>
        <v>1058.063299999998</v>
      </c>
      <c r="I40" s="30"/>
      <c r="J40" s="21"/>
      <c r="K40" s="191"/>
      <c r="L40" s="77" t="s">
        <v>302</v>
      </c>
      <c r="M40" s="17">
        <v>18975</v>
      </c>
      <c r="N40" s="30">
        <v>0.95669999999999999</v>
      </c>
      <c r="O40" s="7">
        <f>M40*N40</f>
        <v>18153.3825</v>
      </c>
      <c r="P40" s="23"/>
      <c r="Q40" s="24">
        <f>M40-O40</f>
        <v>821.61750000000029</v>
      </c>
      <c r="R40" s="25"/>
      <c r="S40" s="80">
        <f t="shared" si="3"/>
        <v>20132</v>
      </c>
      <c r="T40" s="26"/>
      <c r="U40" s="26"/>
      <c r="V40" s="26"/>
      <c r="W40" s="27">
        <f t="shared" ref="W40:W71" si="11">H40+Q40</f>
        <v>1879.6807999999983</v>
      </c>
      <c r="X40" s="28">
        <f t="shared" si="7"/>
        <v>939.84039999999914</v>
      </c>
    </row>
    <row r="41" spans="1:24" ht="39" x14ac:dyDescent="0.25">
      <c r="A41" s="78" t="s">
        <v>307</v>
      </c>
      <c r="B41" s="29" t="s">
        <v>64</v>
      </c>
      <c r="C41" s="16" t="s">
        <v>65</v>
      </c>
      <c r="D41" s="16" t="s">
        <v>302</v>
      </c>
      <c r="E41" s="17">
        <v>14086</v>
      </c>
      <c r="F41" s="4">
        <v>0.96260000000000001</v>
      </c>
      <c r="G41" s="19">
        <f t="shared" si="9"/>
        <v>13559.1836</v>
      </c>
      <c r="H41" s="20">
        <f t="shared" si="10"/>
        <v>526.8163999999997</v>
      </c>
      <c r="I41" s="18"/>
      <c r="J41" s="21"/>
      <c r="K41" s="191"/>
      <c r="L41" s="77" t="s">
        <v>302</v>
      </c>
      <c r="M41" s="17">
        <v>9721</v>
      </c>
      <c r="N41" s="18">
        <v>0.99429999999999996</v>
      </c>
      <c r="O41" s="7">
        <f t="shared" si="5"/>
        <v>9665.5902999999998</v>
      </c>
      <c r="P41" s="23"/>
      <c r="Q41" s="24">
        <f>M41-O41</f>
        <v>55.409700000000157</v>
      </c>
      <c r="R41" s="25"/>
      <c r="S41" s="80">
        <f t="shared" si="3"/>
        <v>11903.5</v>
      </c>
      <c r="T41" s="26"/>
      <c r="U41" s="26"/>
      <c r="V41" s="26"/>
      <c r="W41" s="27">
        <f t="shared" si="11"/>
        <v>582.22609999999986</v>
      </c>
      <c r="X41" s="28">
        <f t="shared" si="7"/>
        <v>291.11304999999993</v>
      </c>
    </row>
    <row r="42" spans="1:24" ht="39" x14ac:dyDescent="0.25">
      <c r="A42" s="78" t="s">
        <v>305</v>
      </c>
      <c r="B42" s="29" t="s">
        <v>66</v>
      </c>
      <c r="C42" s="16" t="s">
        <v>67</v>
      </c>
      <c r="D42" s="16" t="s">
        <v>303</v>
      </c>
      <c r="E42" s="17">
        <v>9647</v>
      </c>
      <c r="F42" s="4">
        <v>0.98219999999999996</v>
      </c>
      <c r="G42" s="19">
        <f t="shared" si="9"/>
        <v>9475.2834000000003</v>
      </c>
      <c r="H42" s="20">
        <f t="shared" si="10"/>
        <v>171.71659999999974</v>
      </c>
      <c r="I42" s="18"/>
      <c r="J42" s="21"/>
      <c r="K42" s="191"/>
      <c r="L42" s="77" t="s">
        <v>303</v>
      </c>
      <c r="M42" s="17">
        <v>5921</v>
      </c>
      <c r="N42" s="18">
        <v>0.99009999999999998</v>
      </c>
      <c r="O42" s="7">
        <f t="shared" si="5"/>
        <v>5862.3820999999998</v>
      </c>
      <c r="P42" s="23"/>
      <c r="Q42" s="24">
        <f t="shared" ref="Q42:Q49" si="12">M42-O42</f>
        <v>58.617900000000191</v>
      </c>
      <c r="R42" s="25"/>
      <c r="S42" s="80">
        <f t="shared" si="3"/>
        <v>7784</v>
      </c>
      <c r="T42" s="26"/>
      <c r="U42" s="26"/>
      <c r="V42" s="26"/>
      <c r="W42" s="27">
        <f t="shared" si="11"/>
        <v>230.33449999999993</v>
      </c>
      <c r="X42" s="28">
        <f t="shared" si="7"/>
        <v>115.16724999999997</v>
      </c>
    </row>
    <row r="43" spans="1:24" ht="39" x14ac:dyDescent="0.25">
      <c r="A43" s="78" t="s">
        <v>305</v>
      </c>
      <c r="B43" s="29" t="s">
        <v>68</v>
      </c>
      <c r="C43" s="16" t="s">
        <v>69</v>
      </c>
      <c r="D43" s="16" t="s">
        <v>303</v>
      </c>
      <c r="E43" s="17">
        <v>4228</v>
      </c>
      <c r="F43" s="4">
        <v>0.9819</v>
      </c>
      <c r="G43" s="19">
        <f>E43*F43</f>
        <v>4151.4732000000004</v>
      </c>
      <c r="H43" s="20">
        <f t="shared" si="10"/>
        <v>76.526799999999639</v>
      </c>
      <c r="I43" s="18"/>
      <c r="J43" s="21"/>
      <c r="K43" s="191"/>
      <c r="L43" s="77" t="s">
        <v>302</v>
      </c>
      <c r="M43" s="17">
        <v>2601</v>
      </c>
      <c r="N43" s="18">
        <v>0.99609999999999999</v>
      </c>
      <c r="O43" s="7">
        <f t="shared" si="5"/>
        <v>2590.8561</v>
      </c>
      <c r="P43" s="23"/>
      <c r="Q43" s="24">
        <f t="shared" si="12"/>
        <v>10.143900000000031</v>
      </c>
      <c r="R43" s="25"/>
      <c r="S43" s="80">
        <f t="shared" si="3"/>
        <v>3414.5</v>
      </c>
      <c r="T43" s="26"/>
      <c r="U43" s="26"/>
      <c r="V43" s="26"/>
      <c r="W43" s="27">
        <f t="shared" si="11"/>
        <v>86.67069999999967</v>
      </c>
      <c r="X43" s="28">
        <f t="shared" si="7"/>
        <v>43.335349999999835</v>
      </c>
    </row>
    <row r="44" spans="1:24" ht="51.75" x14ac:dyDescent="0.25">
      <c r="A44" s="78" t="s">
        <v>305</v>
      </c>
      <c r="B44" s="29" t="s">
        <v>70</v>
      </c>
      <c r="C44" s="16" t="s">
        <v>71</v>
      </c>
      <c r="D44" s="16" t="s">
        <v>302</v>
      </c>
      <c r="E44" s="17">
        <v>6615</v>
      </c>
      <c r="F44" s="4">
        <v>0.97270000000000001</v>
      </c>
      <c r="G44" s="19">
        <f t="shared" si="9"/>
        <v>6434.4105</v>
      </c>
      <c r="H44" s="20">
        <f t="shared" si="10"/>
        <v>180.58950000000004</v>
      </c>
      <c r="I44" s="18"/>
      <c r="J44" s="21"/>
      <c r="K44" s="191"/>
      <c r="L44" s="77" t="s">
        <v>302</v>
      </c>
      <c r="M44" s="34">
        <v>4502</v>
      </c>
      <c r="N44" s="18">
        <v>0.98340000000000005</v>
      </c>
      <c r="O44" s="7">
        <f t="shared" si="5"/>
        <v>4427.2668000000003</v>
      </c>
      <c r="P44" s="23"/>
      <c r="Q44" s="24">
        <f t="shared" si="12"/>
        <v>74.73319999999967</v>
      </c>
      <c r="R44" s="25"/>
      <c r="S44" s="80">
        <f t="shared" si="3"/>
        <v>5558.5</v>
      </c>
      <c r="T44" s="26"/>
      <c r="U44" s="26"/>
      <c r="V44" s="26"/>
      <c r="W44" s="27">
        <f t="shared" si="11"/>
        <v>255.32269999999971</v>
      </c>
      <c r="X44" s="28">
        <f t="shared" si="7"/>
        <v>127.66134999999986</v>
      </c>
    </row>
    <row r="45" spans="1:24" ht="39" x14ac:dyDescent="0.25">
      <c r="A45" s="78" t="s">
        <v>305</v>
      </c>
      <c r="B45" s="29" t="s">
        <v>87</v>
      </c>
      <c r="C45" s="16" t="s">
        <v>88</v>
      </c>
      <c r="D45" s="16" t="s">
        <v>302</v>
      </c>
      <c r="E45" s="17">
        <v>7802</v>
      </c>
      <c r="F45" s="4">
        <v>0.9798</v>
      </c>
      <c r="G45" s="19">
        <f t="shared" si="9"/>
        <v>7644.3995999999997</v>
      </c>
      <c r="H45" s="20">
        <f t="shared" si="10"/>
        <v>157.60040000000026</v>
      </c>
      <c r="I45" s="18"/>
      <c r="J45" s="21"/>
      <c r="K45" s="191"/>
      <c r="L45" s="77" t="s">
        <v>302</v>
      </c>
      <c r="M45" s="17">
        <v>5907</v>
      </c>
      <c r="N45" s="18">
        <v>0.99580000000000002</v>
      </c>
      <c r="O45" s="7">
        <f t="shared" si="5"/>
        <v>5882.1905999999999</v>
      </c>
      <c r="P45" s="38"/>
      <c r="Q45" s="24">
        <f t="shared" si="12"/>
        <v>24.809400000000096</v>
      </c>
      <c r="R45" s="25"/>
      <c r="S45" s="80">
        <f t="shared" si="3"/>
        <v>6854.5</v>
      </c>
      <c r="T45" s="26"/>
      <c r="U45" s="26"/>
      <c r="V45" s="26"/>
      <c r="W45" s="27">
        <f t="shared" si="11"/>
        <v>182.40980000000036</v>
      </c>
      <c r="X45" s="28">
        <f t="shared" si="7"/>
        <v>91.20490000000018</v>
      </c>
    </row>
    <row r="46" spans="1:24" ht="39" x14ac:dyDescent="0.25">
      <c r="A46" s="78" t="s">
        <v>305</v>
      </c>
      <c r="B46" s="29" t="s">
        <v>89</v>
      </c>
      <c r="C46" s="16" t="s">
        <v>90</v>
      </c>
      <c r="D46" s="16" t="s">
        <v>302</v>
      </c>
      <c r="E46" s="34">
        <v>6359</v>
      </c>
      <c r="F46" s="4">
        <v>0.95809999999999995</v>
      </c>
      <c r="G46" s="19">
        <f t="shared" si="9"/>
        <v>6092.5578999999998</v>
      </c>
      <c r="H46" s="20">
        <f t="shared" si="10"/>
        <v>266.44210000000021</v>
      </c>
      <c r="I46" s="39"/>
      <c r="J46" s="19"/>
      <c r="K46" s="191"/>
      <c r="L46" s="77" t="s">
        <v>302</v>
      </c>
      <c r="M46" s="17">
        <v>5033</v>
      </c>
      <c r="N46" s="18">
        <v>0.99229999999999996</v>
      </c>
      <c r="O46" s="7">
        <f t="shared" si="5"/>
        <v>4994.2458999999999</v>
      </c>
      <c r="P46" s="40"/>
      <c r="Q46" s="24">
        <f t="shared" si="12"/>
        <v>38.754100000000108</v>
      </c>
      <c r="R46" s="41"/>
      <c r="S46" s="80">
        <f t="shared" si="3"/>
        <v>5696</v>
      </c>
      <c r="T46" s="26"/>
      <c r="U46" s="26"/>
      <c r="V46" s="26"/>
      <c r="W46" s="27">
        <f t="shared" si="11"/>
        <v>305.19620000000032</v>
      </c>
      <c r="X46" s="26">
        <f t="shared" si="7"/>
        <v>152.59810000000016</v>
      </c>
    </row>
    <row r="47" spans="1:24" ht="39" x14ac:dyDescent="0.25">
      <c r="A47" s="78" t="s">
        <v>305</v>
      </c>
      <c r="B47" s="29" t="s">
        <v>91</v>
      </c>
      <c r="C47" s="16" t="s">
        <v>92</v>
      </c>
      <c r="D47" s="16" t="s">
        <v>302</v>
      </c>
      <c r="E47" s="17">
        <v>17462</v>
      </c>
      <c r="F47" s="4">
        <v>0.9667</v>
      </c>
      <c r="G47" s="19">
        <f t="shared" si="9"/>
        <v>16880.5154</v>
      </c>
      <c r="H47" s="20">
        <f t="shared" si="10"/>
        <v>581.48459999999977</v>
      </c>
      <c r="I47" s="18"/>
      <c r="J47" s="21"/>
      <c r="K47" s="191"/>
      <c r="L47" s="77" t="s">
        <v>302</v>
      </c>
      <c r="M47" s="17">
        <v>14795</v>
      </c>
      <c r="N47" s="18">
        <v>0.98529999999999995</v>
      </c>
      <c r="O47" s="7">
        <f>M47*N47</f>
        <v>14577.513499999999</v>
      </c>
      <c r="P47" s="38"/>
      <c r="Q47" s="24">
        <f t="shared" si="12"/>
        <v>217.48650000000089</v>
      </c>
      <c r="R47" s="25"/>
      <c r="S47" s="80">
        <f t="shared" si="3"/>
        <v>16128.5</v>
      </c>
      <c r="T47" s="26"/>
      <c r="U47" s="26"/>
      <c r="V47" s="26"/>
      <c r="W47" s="27">
        <f t="shared" si="11"/>
        <v>798.97110000000066</v>
      </c>
      <c r="X47" s="28">
        <f t="shared" si="7"/>
        <v>399.48555000000033</v>
      </c>
    </row>
    <row r="48" spans="1:24" ht="39" x14ac:dyDescent="0.25">
      <c r="A48" s="78" t="s">
        <v>305</v>
      </c>
      <c r="B48" s="29">
        <v>37</v>
      </c>
      <c r="C48" s="16" t="s">
        <v>93</v>
      </c>
      <c r="D48" s="16" t="s">
        <v>302</v>
      </c>
      <c r="E48" s="17">
        <v>7806</v>
      </c>
      <c r="F48" s="4">
        <v>0.97840000000000005</v>
      </c>
      <c r="G48" s="19">
        <f>E48*F48</f>
        <v>7637.3904000000002</v>
      </c>
      <c r="H48" s="20">
        <f t="shared" si="10"/>
        <v>168.60959999999977</v>
      </c>
      <c r="I48" s="30"/>
      <c r="J48" s="21"/>
      <c r="K48" s="191"/>
      <c r="L48" s="77" t="s">
        <v>303</v>
      </c>
      <c r="M48" s="17">
        <v>5711</v>
      </c>
      <c r="N48" s="30">
        <v>0.99509999999999998</v>
      </c>
      <c r="O48" s="7">
        <f t="shared" si="5"/>
        <v>5683.0160999999998</v>
      </c>
      <c r="P48" s="38"/>
      <c r="Q48" s="24">
        <f t="shared" si="12"/>
        <v>27.983900000000176</v>
      </c>
      <c r="R48" s="25"/>
      <c r="S48" s="80">
        <f t="shared" si="3"/>
        <v>6758.5</v>
      </c>
      <c r="T48" s="26"/>
      <c r="U48" s="26"/>
      <c r="V48" s="26"/>
      <c r="W48" s="27">
        <f t="shared" si="11"/>
        <v>196.59349999999995</v>
      </c>
      <c r="X48" s="28">
        <f t="shared" si="7"/>
        <v>98.296749999999975</v>
      </c>
    </row>
    <row r="49" spans="1:24" ht="39" x14ac:dyDescent="0.25">
      <c r="A49" s="78" t="s">
        <v>305</v>
      </c>
      <c r="B49" s="29">
        <v>38</v>
      </c>
      <c r="C49" s="16" t="s">
        <v>95</v>
      </c>
      <c r="D49" s="16" t="s">
        <v>303</v>
      </c>
      <c r="E49" s="17">
        <v>8510</v>
      </c>
      <c r="F49" s="4">
        <v>0.99460000000000004</v>
      </c>
      <c r="G49" s="19">
        <f t="shared" si="9"/>
        <v>8464.0460000000003</v>
      </c>
      <c r="H49" s="20">
        <f t="shared" si="10"/>
        <v>45.953999999999724</v>
      </c>
      <c r="I49" s="18"/>
      <c r="J49" s="21"/>
      <c r="K49" s="191"/>
      <c r="L49" s="77" t="s">
        <v>303</v>
      </c>
      <c r="M49" s="17">
        <v>7230</v>
      </c>
      <c r="N49" s="18">
        <v>0.99439999999999995</v>
      </c>
      <c r="O49" s="7">
        <f t="shared" si="5"/>
        <v>7189.5119999999997</v>
      </c>
      <c r="P49" s="38"/>
      <c r="Q49" s="24">
        <f t="shared" si="12"/>
        <v>40.488000000000284</v>
      </c>
      <c r="R49" s="25"/>
      <c r="S49" s="80">
        <f t="shared" si="3"/>
        <v>7870</v>
      </c>
      <c r="T49" s="26"/>
      <c r="U49" s="26"/>
      <c r="V49" s="26"/>
      <c r="W49" s="27">
        <f t="shared" si="11"/>
        <v>86.442000000000007</v>
      </c>
      <c r="X49" s="28">
        <f t="shared" si="7"/>
        <v>43.221000000000004</v>
      </c>
    </row>
    <row r="50" spans="1:24" ht="39" x14ac:dyDescent="0.25">
      <c r="A50" s="78" t="s">
        <v>305</v>
      </c>
      <c r="B50" s="29" t="s">
        <v>96</v>
      </c>
      <c r="C50" s="16" t="s">
        <v>97</v>
      </c>
      <c r="D50" s="16" t="s">
        <v>303</v>
      </c>
      <c r="E50" s="17">
        <v>4378</v>
      </c>
      <c r="F50" s="4">
        <v>0.99680000000000002</v>
      </c>
      <c r="G50" s="19">
        <f t="shared" si="9"/>
        <v>4363.9903999999997</v>
      </c>
      <c r="H50" s="20">
        <f t="shared" si="10"/>
        <v>14.009600000000319</v>
      </c>
      <c r="I50" s="18"/>
      <c r="J50" s="21"/>
      <c r="K50" s="191"/>
      <c r="L50" s="77" t="s">
        <v>302</v>
      </c>
      <c r="M50" s="17">
        <v>3672</v>
      </c>
      <c r="N50" s="18">
        <v>0.99860000000000004</v>
      </c>
      <c r="O50" s="7">
        <f t="shared" si="5"/>
        <v>3666.8592000000003</v>
      </c>
      <c r="P50" s="38"/>
      <c r="Q50" s="24">
        <f t="shared" ref="Q50:Q55" si="13">M50-O50</f>
        <v>5.1407999999996719</v>
      </c>
      <c r="R50" s="25"/>
      <c r="S50" s="80">
        <f t="shared" si="3"/>
        <v>4025</v>
      </c>
      <c r="T50" s="26"/>
      <c r="U50" s="26"/>
      <c r="V50" s="26"/>
      <c r="W50" s="27">
        <f t="shared" si="11"/>
        <v>19.150399999999991</v>
      </c>
      <c r="X50" s="28">
        <f t="shared" si="7"/>
        <v>9.5751999999999953</v>
      </c>
    </row>
    <row r="51" spans="1:24" ht="39" x14ac:dyDescent="0.25">
      <c r="A51" s="78" t="s">
        <v>305</v>
      </c>
      <c r="B51" s="29" t="s">
        <v>98</v>
      </c>
      <c r="C51" s="16" t="s">
        <v>99</v>
      </c>
      <c r="D51" s="16" t="s">
        <v>303</v>
      </c>
      <c r="E51" s="17">
        <v>9247</v>
      </c>
      <c r="F51" s="4">
        <v>0.99490000000000001</v>
      </c>
      <c r="G51" s="19">
        <f t="shared" si="9"/>
        <v>9199.8402999999998</v>
      </c>
      <c r="H51" s="20">
        <f t="shared" si="10"/>
        <v>47.159700000000157</v>
      </c>
      <c r="I51" s="32"/>
      <c r="J51" s="21"/>
      <c r="K51" s="191"/>
      <c r="L51" s="77" t="s">
        <v>302</v>
      </c>
      <c r="M51" s="17">
        <v>8070</v>
      </c>
      <c r="N51" s="31">
        <v>0.99580000000000002</v>
      </c>
      <c r="O51" s="7">
        <f t="shared" si="5"/>
        <v>8036.1059999999998</v>
      </c>
      <c r="P51" s="38"/>
      <c r="Q51" s="24">
        <f t="shared" si="13"/>
        <v>33.894000000000233</v>
      </c>
      <c r="R51" s="25"/>
      <c r="S51" s="80">
        <f t="shared" si="3"/>
        <v>8658.5</v>
      </c>
      <c r="T51" s="26"/>
      <c r="U51" s="26"/>
      <c r="V51" s="26"/>
      <c r="W51" s="27">
        <f t="shared" si="11"/>
        <v>81.05370000000039</v>
      </c>
      <c r="X51" s="28">
        <f t="shared" si="7"/>
        <v>40.526850000000195</v>
      </c>
    </row>
    <row r="52" spans="1:24" ht="39" x14ac:dyDescent="0.25">
      <c r="A52" s="78" t="s">
        <v>305</v>
      </c>
      <c r="B52" s="29">
        <v>40</v>
      </c>
      <c r="C52" s="16" t="s">
        <v>100</v>
      </c>
      <c r="D52" s="16" t="s">
        <v>303</v>
      </c>
      <c r="E52" s="17">
        <v>11987</v>
      </c>
      <c r="F52" s="4">
        <v>0.99080000000000001</v>
      </c>
      <c r="G52" s="19">
        <f t="shared" si="9"/>
        <v>11876.7196</v>
      </c>
      <c r="H52" s="20">
        <f t="shared" si="10"/>
        <v>110.28039999999964</v>
      </c>
      <c r="I52" s="32"/>
      <c r="J52" s="21"/>
      <c r="K52" s="191"/>
      <c r="L52" s="77" t="s">
        <v>302</v>
      </c>
      <c r="M52" s="17">
        <v>8531</v>
      </c>
      <c r="N52" s="31">
        <v>0.99609999999999999</v>
      </c>
      <c r="O52" s="7">
        <f t="shared" si="5"/>
        <v>8497.7291000000005</v>
      </c>
      <c r="P52" s="38"/>
      <c r="Q52" s="24">
        <f t="shared" si="13"/>
        <v>33.270899999999529</v>
      </c>
      <c r="R52" s="25"/>
      <c r="S52" s="80">
        <f t="shared" si="3"/>
        <v>10259</v>
      </c>
      <c r="T52" s="26"/>
      <c r="U52" s="26"/>
      <c r="V52" s="26"/>
      <c r="W52" s="27">
        <f t="shared" si="11"/>
        <v>143.55129999999917</v>
      </c>
      <c r="X52" s="28">
        <f t="shared" si="7"/>
        <v>71.775649999999587</v>
      </c>
    </row>
    <row r="53" spans="1:24" ht="39" x14ac:dyDescent="0.25">
      <c r="A53" s="78" t="s">
        <v>305</v>
      </c>
      <c r="B53" s="29" t="s">
        <v>101</v>
      </c>
      <c r="C53" s="16" t="s">
        <v>102</v>
      </c>
      <c r="D53" s="16" t="s">
        <v>303</v>
      </c>
      <c r="E53" s="17">
        <v>16986</v>
      </c>
      <c r="F53" s="4">
        <v>0.98860000000000003</v>
      </c>
      <c r="G53" s="19">
        <f t="shared" si="9"/>
        <v>16792.3596</v>
      </c>
      <c r="H53" s="20">
        <f t="shared" si="10"/>
        <v>193.64040000000023</v>
      </c>
      <c r="I53" s="18"/>
      <c r="J53" s="21"/>
      <c r="K53" s="191"/>
      <c r="L53" s="77" t="s">
        <v>302</v>
      </c>
      <c r="M53" s="17">
        <v>14286</v>
      </c>
      <c r="N53" s="31">
        <v>0.99060000000000004</v>
      </c>
      <c r="O53" s="7">
        <f t="shared" si="5"/>
        <v>14151.711600000001</v>
      </c>
      <c r="P53" s="38"/>
      <c r="Q53" s="24">
        <f t="shared" si="13"/>
        <v>134.28839999999946</v>
      </c>
      <c r="R53" s="25"/>
      <c r="S53" s="80">
        <f t="shared" si="3"/>
        <v>15636</v>
      </c>
      <c r="T53" s="26"/>
      <c r="U53" s="26"/>
      <c r="V53" s="26"/>
      <c r="W53" s="27">
        <f t="shared" si="11"/>
        <v>327.92879999999968</v>
      </c>
      <c r="X53" s="28">
        <f t="shared" si="7"/>
        <v>163.96439999999984</v>
      </c>
    </row>
    <row r="54" spans="1:24" ht="64.5" x14ac:dyDescent="0.25">
      <c r="A54" s="78" t="s">
        <v>305</v>
      </c>
      <c r="B54" s="29">
        <v>42</v>
      </c>
      <c r="C54" s="16" t="s">
        <v>104</v>
      </c>
      <c r="D54" s="16" t="s">
        <v>303</v>
      </c>
      <c r="E54" s="17">
        <v>6813</v>
      </c>
      <c r="F54" s="4">
        <v>0.79269999999999996</v>
      </c>
      <c r="G54" s="19">
        <f t="shared" si="9"/>
        <v>5400.6651000000002</v>
      </c>
      <c r="H54" s="20">
        <f>E54-G54</f>
        <v>1412.3348999999998</v>
      </c>
      <c r="I54" s="18"/>
      <c r="J54" s="21"/>
      <c r="K54" s="191"/>
      <c r="L54" s="77" t="s">
        <v>302</v>
      </c>
      <c r="M54" s="17">
        <v>6334</v>
      </c>
      <c r="N54" s="31">
        <v>0.84940000000000004</v>
      </c>
      <c r="O54" s="7">
        <f t="shared" si="5"/>
        <v>5380.0996000000005</v>
      </c>
      <c r="P54" s="38"/>
      <c r="Q54" s="24">
        <f t="shared" si="13"/>
        <v>953.90039999999954</v>
      </c>
      <c r="R54" s="25"/>
      <c r="S54" s="80">
        <f t="shared" si="3"/>
        <v>6573.5</v>
      </c>
      <c r="T54" s="26"/>
      <c r="U54" s="26"/>
      <c r="V54" s="26"/>
      <c r="W54" s="27">
        <f t="shared" si="11"/>
        <v>2366.2352999999994</v>
      </c>
      <c r="X54" s="28">
        <f t="shared" si="7"/>
        <v>1183.1176499999997</v>
      </c>
    </row>
    <row r="55" spans="1:24" ht="51.75" x14ac:dyDescent="0.25">
      <c r="A55" s="78" t="s">
        <v>305</v>
      </c>
      <c r="B55" s="29" t="s">
        <v>105</v>
      </c>
      <c r="C55" s="16" t="s">
        <v>106</v>
      </c>
      <c r="D55" s="16" t="s">
        <v>302</v>
      </c>
      <c r="E55" s="17">
        <v>18314</v>
      </c>
      <c r="F55" s="4">
        <v>0.97430000000000005</v>
      </c>
      <c r="G55" s="19">
        <f t="shared" si="9"/>
        <v>17843.3302</v>
      </c>
      <c r="H55" s="20">
        <f t="shared" si="10"/>
        <v>470.66979999999967</v>
      </c>
      <c r="I55" s="18"/>
      <c r="J55" s="21"/>
      <c r="K55" s="191"/>
      <c r="L55" s="77" t="s">
        <v>302</v>
      </c>
      <c r="M55" s="17">
        <v>15379</v>
      </c>
      <c r="N55" s="31">
        <v>0.97499999999999998</v>
      </c>
      <c r="O55" s="7">
        <f t="shared" si="5"/>
        <v>14994.525</v>
      </c>
      <c r="P55" s="38"/>
      <c r="Q55" s="24">
        <f t="shared" si="13"/>
        <v>384.47500000000036</v>
      </c>
      <c r="R55" s="25"/>
      <c r="S55" s="80">
        <f t="shared" si="3"/>
        <v>16846.5</v>
      </c>
      <c r="T55" s="26"/>
      <c r="U55" s="26"/>
      <c r="V55" s="26"/>
      <c r="W55" s="27">
        <f t="shared" si="11"/>
        <v>855.14480000000003</v>
      </c>
      <c r="X55" s="28">
        <f t="shared" si="7"/>
        <v>427.57240000000002</v>
      </c>
    </row>
    <row r="56" spans="1:24" ht="39" x14ac:dyDescent="0.25">
      <c r="A56" s="78" t="s">
        <v>305</v>
      </c>
      <c r="B56" s="29" t="s">
        <v>107</v>
      </c>
      <c r="C56" s="16" t="s">
        <v>108</v>
      </c>
      <c r="D56" s="88" t="s">
        <v>302</v>
      </c>
      <c r="E56" s="17">
        <v>7332</v>
      </c>
      <c r="F56" s="4">
        <v>0.98919999999999997</v>
      </c>
      <c r="G56" s="19">
        <f t="shared" si="9"/>
        <v>7252.8144000000002</v>
      </c>
      <c r="H56" s="20">
        <f t="shared" si="10"/>
        <v>79.185599999999795</v>
      </c>
      <c r="I56" s="18"/>
      <c r="J56" s="21"/>
      <c r="K56" s="191"/>
      <c r="L56" s="77" t="s">
        <v>303</v>
      </c>
      <c r="M56" s="17">
        <v>5853</v>
      </c>
      <c r="N56" s="31">
        <v>0.98939999999999995</v>
      </c>
      <c r="O56" s="7">
        <f t="shared" si="5"/>
        <v>5790.9582</v>
      </c>
      <c r="P56" s="38"/>
      <c r="Q56" s="24">
        <f t="shared" ref="Q56:Q61" si="14">M56-O56</f>
        <v>62.041799999999967</v>
      </c>
      <c r="R56" s="25"/>
      <c r="S56" s="80">
        <f t="shared" si="3"/>
        <v>6592.5</v>
      </c>
      <c r="T56" s="26"/>
      <c r="U56" s="26"/>
      <c r="V56" s="26"/>
      <c r="W56" s="27">
        <f t="shared" si="11"/>
        <v>141.22739999999976</v>
      </c>
      <c r="X56" s="28">
        <f t="shared" si="7"/>
        <v>70.613699999999881</v>
      </c>
    </row>
    <row r="57" spans="1:24" ht="39" x14ac:dyDescent="0.25">
      <c r="A57" s="78" t="s">
        <v>305</v>
      </c>
      <c r="B57" s="29" t="s">
        <v>109</v>
      </c>
      <c r="C57" s="16" t="s">
        <v>110</v>
      </c>
      <c r="D57" s="16" t="s">
        <v>302</v>
      </c>
      <c r="E57" s="17">
        <v>12115</v>
      </c>
      <c r="F57" s="4">
        <v>0.9718</v>
      </c>
      <c r="G57" s="19">
        <f t="shared" si="9"/>
        <v>11773.357</v>
      </c>
      <c r="H57" s="20">
        <f t="shared" si="10"/>
        <v>341.64300000000003</v>
      </c>
      <c r="I57" s="18"/>
      <c r="J57" s="21"/>
      <c r="K57" s="191"/>
      <c r="L57" s="77" t="s">
        <v>303</v>
      </c>
      <c r="M57" s="17">
        <v>10249</v>
      </c>
      <c r="N57" s="31">
        <v>0.97809999999999997</v>
      </c>
      <c r="O57" s="7">
        <f t="shared" si="5"/>
        <v>10024.546899999999</v>
      </c>
      <c r="P57" s="38"/>
      <c r="Q57" s="24">
        <f t="shared" si="14"/>
        <v>224.45310000000063</v>
      </c>
      <c r="R57" s="25"/>
      <c r="S57" s="80">
        <f t="shared" si="3"/>
        <v>11182</v>
      </c>
      <c r="T57" s="26"/>
      <c r="U57" s="26"/>
      <c r="V57" s="26"/>
      <c r="W57" s="27">
        <f t="shared" si="11"/>
        <v>566.09610000000066</v>
      </c>
      <c r="X57" s="28">
        <f t="shared" si="7"/>
        <v>283.04805000000033</v>
      </c>
    </row>
    <row r="58" spans="1:24" ht="39" x14ac:dyDescent="0.25">
      <c r="A58" s="78" t="s">
        <v>305</v>
      </c>
      <c r="B58" s="29" t="s">
        <v>111</v>
      </c>
      <c r="C58" s="16" t="s">
        <v>112</v>
      </c>
      <c r="D58" s="16" t="s">
        <v>302</v>
      </c>
      <c r="E58" s="17">
        <v>11936</v>
      </c>
      <c r="F58" s="4">
        <v>0.96499999999999997</v>
      </c>
      <c r="G58" s="19">
        <f t="shared" si="9"/>
        <v>11518.24</v>
      </c>
      <c r="H58" s="20">
        <f t="shared" si="10"/>
        <v>417.76000000000022</v>
      </c>
      <c r="I58" s="18"/>
      <c r="J58" s="21"/>
      <c r="K58" s="191"/>
      <c r="L58" s="77" t="s">
        <v>303</v>
      </c>
      <c r="M58" s="42">
        <v>10056</v>
      </c>
      <c r="N58" s="31">
        <v>0.98140000000000005</v>
      </c>
      <c r="O58" s="7">
        <f t="shared" si="5"/>
        <v>9868.9584000000013</v>
      </c>
      <c r="P58" s="38"/>
      <c r="Q58" s="24">
        <f t="shared" si="14"/>
        <v>187.04159999999865</v>
      </c>
      <c r="R58" s="25"/>
      <c r="S58" s="80">
        <f t="shared" si="3"/>
        <v>10996</v>
      </c>
      <c r="T58" s="26"/>
      <c r="U58" s="26"/>
      <c r="V58" s="26"/>
      <c r="W58" s="27">
        <f t="shared" si="11"/>
        <v>604.80159999999887</v>
      </c>
      <c r="X58" s="28">
        <f t="shared" si="7"/>
        <v>302.40079999999944</v>
      </c>
    </row>
    <row r="59" spans="1:24" ht="26.25" x14ac:dyDescent="0.25">
      <c r="A59" s="78" t="s">
        <v>305</v>
      </c>
      <c r="B59" s="29" t="s">
        <v>113</v>
      </c>
      <c r="C59" s="16" t="s">
        <v>469</v>
      </c>
      <c r="D59" s="16" t="s">
        <v>303</v>
      </c>
      <c r="E59" s="17">
        <v>9217</v>
      </c>
      <c r="F59" s="4">
        <v>0.97740000000000005</v>
      </c>
      <c r="G59" s="19">
        <f>E59*F59</f>
        <v>9008.6958000000013</v>
      </c>
      <c r="H59" s="20">
        <f t="shared" si="10"/>
        <v>208.30419999999867</v>
      </c>
      <c r="I59" s="18"/>
      <c r="J59" s="21"/>
      <c r="K59" s="191"/>
      <c r="L59" s="77" t="s">
        <v>303</v>
      </c>
      <c r="M59" s="17">
        <v>7648</v>
      </c>
      <c r="N59" s="31">
        <v>0.99199999999999999</v>
      </c>
      <c r="O59" s="7">
        <f t="shared" si="5"/>
        <v>7586.8159999999998</v>
      </c>
      <c r="P59" s="38"/>
      <c r="Q59" s="24">
        <f t="shared" si="14"/>
        <v>61.184000000000196</v>
      </c>
      <c r="R59" s="25"/>
      <c r="S59" s="80">
        <f t="shared" si="3"/>
        <v>8432.5</v>
      </c>
      <c r="T59" s="26"/>
      <c r="U59" s="26"/>
      <c r="V59" s="26"/>
      <c r="W59" s="27">
        <f t="shared" si="11"/>
        <v>269.48819999999887</v>
      </c>
      <c r="X59" s="28">
        <f t="shared" si="7"/>
        <v>134.74409999999943</v>
      </c>
    </row>
    <row r="60" spans="1:24" ht="39" x14ac:dyDescent="0.25">
      <c r="A60" s="78" t="s">
        <v>305</v>
      </c>
      <c r="B60" s="29">
        <v>48</v>
      </c>
      <c r="C60" s="16" t="s">
        <v>115</v>
      </c>
      <c r="D60" s="16" t="s">
        <v>302</v>
      </c>
      <c r="E60" s="17">
        <v>5345</v>
      </c>
      <c r="F60" s="4">
        <v>0.95930000000000004</v>
      </c>
      <c r="G60" s="19">
        <f t="shared" si="9"/>
        <v>5127.4585000000006</v>
      </c>
      <c r="H60" s="20">
        <f t="shared" si="10"/>
        <v>217.54149999999936</v>
      </c>
      <c r="I60" s="18"/>
      <c r="J60" s="21"/>
      <c r="K60" s="191"/>
      <c r="L60" s="77" t="s">
        <v>303</v>
      </c>
      <c r="M60" s="17">
        <v>4508</v>
      </c>
      <c r="N60" s="31">
        <v>0.99250000000000005</v>
      </c>
      <c r="O60" s="7">
        <f t="shared" si="5"/>
        <v>4474.1900000000005</v>
      </c>
      <c r="P60" s="38"/>
      <c r="Q60" s="24">
        <f t="shared" si="14"/>
        <v>33.809999999999491</v>
      </c>
      <c r="R60" s="25"/>
      <c r="S60" s="80">
        <f t="shared" si="3"/>
        <v>4926.5</v>
      </c>
      <c r="T60" s="26"/>
      <c r="U60" s="26"/>
      <c r="V60" s="26"/>
      <c r="W60" s="27">
        <f t="shared" si="11"/>
        <v>251.35149999999885</v>
      </c>
      <c r="X60" s="28">
        <f t="shared" si="7"/>
        <v>125.67574999999943</v>
      </c>
    </row>
    <row r="61" spans="1:24" ht="51.75" x14ac:dyDescent="0.25">
      <c r="A61" s="78" t="s">
        <v>305</v>
      </c>
      <c r="B61" s="29" t="s">
        <v>116</v>
      </c>
      <c r="C61" s="16" t="s">
        <v>117</v>
      </c>
      <c r="D61" s="16" t="s">
        <v>302</v>
      </c>
      <c r="E61" s="17">
        <v>869</v>
      </c>
      <c r="F61" s="4">
        <v>0.97750000000000004</v>
      </c>
      <c r="G61" s="19">
        <f t="shared" si="9"/>
        <v>849.44749999999999</v>
      </c>
      <c r="H61" s="20">
        <f t="shared" si="10"/>
        <v>19.552500000000009</v>
      </c>
      <c r="I61" s="18"/>
      <c r="J61" s="21"/>
      <c r="K61" s="191"/>
      <c r="L61" s="77" t="s">
        <v>303</v>
      </c>
      <c r="M61" s="17">
        <v>661</v>
      </c>
      <c r="N61" s="31">
        <v>0.98950000000000005</v>
      </c>
      <c r="O61" s="7">
        <f t="shared" si="5"/>
        <v>654.05950000000007</v>
      </c>
      <c r="P61" s="38"/>
      <c r="Q61" s="24">
        <f t="shared" si="14"/>
        <v>6.9404999999999291</v>
      </c>
      <c r="R61" s="25"/>
      <c r="S61" s="80">
        <f t="shared" si="3"/>
        <v>765</v>
      </c>
      <c r="T61" s="26"/>
      <c r="U61" s="26"/>
      <c r="V61" s="26"/>
      <c r="W61" s="27">
        <f t="shared" si="11"/>
        <v>26.492999999999938</v>
      </c>
      <c r="X61" s="28">
        <f t="shared" si="7"/>
        <v>13.246499999999969</v>
      </c>
    </row>
    <row r="62" spans="1:24" ht="51.75" x14ac:dyDescent="0.25">
      <c r="A62" s="78" t="s">
        <v>468</v>
      </c>
      <c r="B62" s="29" t="s">
        <v>118</v>
      </c>
      <c r="C62" s="16" t="s">
        <v>119</v>
      </c>
      <c r="D62" s="16" t="s">
        <v>303</v>
      </c>
      <c r="E62" s="17">
        <v>18693</v>
      </c>
      <c r="F62" s="4">
        <v>0.97260000000000002</v>
      </c>
      <c r="G62" s="19">
        <f>E62*F62</f>
        <v>18180.811799999999</v>
      </c>
      <c r="H62" s="20">
        <f>E62-G62</f>
        <v>512.18820000000051</v>
      </c>
      <c r="I62" s="18"/>
      <c r="J62" s="21"/>
      <c r="K62" s="191"/>
      <c r="L62" s="77" t="s">
        <v>303</v>
      </c>
      <c r="M62" s="17">
        <v>16105</v>
      </c>
      <c r="N62" s="31">
        <v>0.98270000000000002</v>
      </c>
      <c r="O62" s="7">
        <f t="shared" si="5"/>
        <v>15826.3835</v>
      </c>
      <c r="P62" s="38"/>
      <c r="Q62" s="24">
        <f t="shared" ref="Q62:Q72" si="15">M62-O62</f>
        <v>278.61650000000009</v>
      </c>
      <c r="R62" s="25"/>
      <c r="S62" s="80">
        <f t="shared" si="3"/>
        <v>17399</v>
      </c>
      <c r="T62" s="26"/>
      <c r="U62" s="26"/>
      <c r="V62" s="26"/>
      <c r="W62" s="27">
        <f t="shared" si="11"/>
        <v>790.80470000000059</v>
      </c>
      <c r="X62" s="28">
        <f t="shared" si="7"/>
        <v>395.4023500000003</v>
      </c>
    </row>
    <row r="63" spans="1:24" ht="51.75" x14ac:dyDescent="0.25">
      <c r="A63" s="78" t="s">
        <v>305</v>
      </c>
      <c r="B63" s="29" t="s">
        <v>120</v>
      </c>
      <c r="C63" s="16" t="s">
        <v>121</v>
      </c>
      <c r="D63" s="16" t="s">
        <v>303</v>
      </c>
      <c r="E63" s="17">
        <v>5045</v>
      </c>
      <c r="F63" s="4">
        <v>0.9859</v>
      </c>
      <c r="G63" s="19">
        <f t="shared" si="9"/>
        <v>4973.8654999999999</v>
      </c>
      <c r="H63" s="20">
        <f t="shared" si="10"/>
        <v>71.134500000000116</v>
      </c>
      <c r="I63" s="18"/>
      <c r="J63" s="21"/>
      <c r="K63" s="191"/>
      <c r="L63" s="77" t="s">
        <v>303</v>
      </c>
      <c r="M63" s="17">
        <v>4171</v>
      </c>
      <c r="N63" s="31">
        <v>0.99590000000000001</v>
      </c>
      <c r="O63" s="7">
        <f t="shared" si="5"/>
        <v>4153.8989000000001</v>
      </c>
      <c r="P63" s="38"/>
      <c r="Q63" s="24">
        <f t="shared" si="15"/>
        <v>17.10109999999986</v>
      </c>
      <c r="R63" s="25"/>
      <c r="S63" s="80">
        <f t="shared" si="3"/>
        <v>4608</v>
      </c>
      <c r="T63" s="26"/>
      <c r="U63" s="26"/>
      <c r="V63" s="26"/>
      <c r="W63" s="27">
        <f t="shared" si="11"/>
        <v>88.235599999999977</v>
      </c>
      <c r="X63" s="28">
        <f t="shared" si="7"/>
        <v>44.117799999999988</v>
      </c>
    </row>
    <row r="64" spans="1:24" ht="51.75" x14ac:dyDescent="0.25">
      <c r="A64" s="78" t="s">
        <v>305</v>
      </c>
      <c r="B64" s="29" t="s">
        <v>122</v>
      </c>
      <c r="C64" s="16" t="s">
        <v>123</v>
      </c>
      <c r="D64" s="16" t="s">
        <v>302</v>
      </c>
      <c r="E64" s="17">
        <v>869</v>
      </c>
      <c r="F64" s="4">
        <v>0.97750000000000004</v>
      </c>
      <c r="G64" s="19">
        <f t="shared" si="9"/>
        <v>849.44749999999999</v>
      </c>
      <c r="H64" s="20">
        <f t="shared" si="10"/>
        <v>19.552500000000009</v>
      </c>
      <c r="I64" s="18"/>
      <c r="J64" s="21"/>
      <c r="K64" s="191"/>
      <c r="L64" s="77" t="s">
        <v>303</v>
      </c>
      <c r="M64" s="17">
        <v>4655</v>
      </c>
      <c r="N64" s="31">
        <v>0.99660000000000004</v>
      </c>
      <c r="O64" s="7">
        <f t="shared" si="5"/>
        <v>4639.1729999999998</v>
      </c>
      <c r="P64" s="38"/>
      <c r="Q64" s="24">
        <f t="shared" si="15"/>
        <v>15.827000000000226</v>
      </c>
      <c r="R64" s="25"/>
      <c r="S64" s="80">
        <f t="shared" si="3"/>
        <v>2762</v>
      </c>
      <c r="T64" s="26"/>
      <c r="U64" s="26"/>
      <c r="V64" s="26"/>
      <c r="W64" s="27">
        <f t="shared" si="11"/>
        <v>35.379500000000235</v>
      </c>
      <c r="X64" s="28">
        <f t="shared" si="7"/>
        <v>17.689750000000117</v>
      </c>
    </row>
    <row r="65" spans="1:24" ht="51.75" x14ac:dyDescent="0.25">
      <c r="A65" s="78" t="s">
        <v>305</v>
      </c>
      <c r="B65" s="29">
        <v>52</v>
      </c>
      <c r="C65" s="16" t="s">
        <v>140</v>
      </c>
      <c r="D65" s="16" t="s">
        <v>303</v>
      </c>
      <c r="E65" s="17">
        <v>3446</v>
      </c>
      <c r="F65" s="4">
        <v>0.99480000000000002</v>
      </c>
      <c r="G65" s="19">
        <f t="shared" si="9"/>
        <v>3428.0808000000002</v>
      </c>
      <c r="H65" s="20">
        <f t="shared" si="10"/>
        <v>17.919199999999819</v>
      </c>
      <c r="I65" s="18"/>
      <c r="J65" s="21"/>
      <c r="K65" s="191"/>
      <c r="L65" s="77" t="s">
        <v>303</v>
      </c>
      <c r="M65" s="17">
        <v>3778</v>
      </c>
      <c r="N65" s="31">
        <v>0.995</v>
      </c>
      <c r="O65" s="7">
        <f t="shared" si="5"/>
        <v>3759.11</v>
      </c>
      <c r="P65" s="38"/>
      <c r="Q65" s="24">
        <f t="shared" si="15"/>
        <v>18.889999999999873</v>
      </c>
      <c r="R65" s="25"/>
      <c r="S65" s="80">
        <f t="shared" si="3"/>
        <v>3612</v>
      </c>
      <c r="T65" s="26"/>
      <c r="U65" s="26"/>
      <c r="V65" s="26"/>
      <c r="W65" s="27">
        <f t="shared" si="11"/>
        <v>36.809199999999691</v>
      </c>
      <c r="X65" s="28">
        <f t="shared" ref="X65:X105" si="16">(H65+Q65)/2</f>
        <v>18.404599999999846</v>
      </c>
    </row>
    <row r="66" spans="1:24" ht="64.5" x14ac:dyDescent="0.25">
      <c r="A66" s="78" t="s">
        <v>305</v>
      </c>
      <c r="B66" s="29" t="s">
        <v>141</v>
      </c>
      <c r="C66" s="16" t="s">
        <v>142</v>
      </c>
      <c r="D66" s="16" t="s">
        <v>302</v>
      </c>
      <c r="E66" s="17">
        <v>4530</v>
      </c>
      <c r="F66" s="4">
        <v>0.9839</v>
      </c>
      <c r="G66" s="19">
        <f t="shared" si="9"/>
        <v>4457.067</v>
      </c>
      <c r="H66" s="20">
        <f t="shared" si="10"/>
        <v>72.932999999999993</v>
      </c>
      <c r="I66" s="18"/>
      <c r="J66" s="21"/>
      <c r="K66" s="191"/>
      <c r="L66" s="77" t="s">
        <v>303</v>
      </c>
      <c r="M66" s="17">
        <v>3728</v>
      </c>
      <c r="N66" s="31">
        <v>0.98699999999999999</v>
      </c>
      <c r="O66" s="7">
        <f t="shared" si="5"/>
        <v>3679.5360000000001</v>
      </c>
      <c r="P66" s="38"/>
      <c r="Q66" s="24">
        <f t="shared" si="15"/>
        <v>48.463999999999942</v>
      </c>
      <c r="R66" s="25"/>
      <c r="S66" s="80">
        <f t="shared" si="3"/>
        <v>4129</v>
      </c>
      <c r="T66" s="26"/>
      <c r="U66" s="26"/>
      <c r="V66" s="26"/>
      <c r="W66" s="27">
        <f t="shared" si="11"/>
        <v>121.39699999999993</v>
      </c>
      <c r="X66" s="28">
        <f t="shared" si="16"/>
        <v>60.698499999999967</v>
      </c>
    </row>
    <row r="67" spans="1:24" ht="39" x14ac:dyDescent="0.25">
      <c r="A67" s="78" t="s">
        <v>307</v>
      </c>
      <c r="B67" s="29" t="s">
        <v>143</v>
      </c>
      <c r="C67" s="16" t="s">
        <v>144</v>
      </c>
      <c r="D67" s="16" t="s">
        <v>302</v>
      </c>
      <c r="E67" s="17">
        <v>2381</v>
      </c>
      <c r="F67" s="4">
        <v>0.99250000000000005</v>
      </c>
      <c r="G67" s="19">
        <f t="shared" si="9"/>
        <v>2363.1424999999999</v>
      </c>
      <c r="H67" s="20">
        <f t="shared" si="10"/>
        <v>17.857500000000073</v>
      </c>
      <c r="I67" s="18"/>
      <c r="J67" s="21"/>
      <c r="K67" s="191"/>
      <c r="L67" s="77" t="s">
        <v>303</v>
      </c>
      <c r="M67" s="17">
        <v>2535</v>
      </c>
      <c r="N67" s="31">
        <v>0.99490000000000001</v>
      </c>
      <c r="O67" s="7">
        <f>M67*N67</f>
        <v>2522.0715</v>
      </c>
      <c r="P67" s="38"/>
      <c r="Q67" s="24">
        <f t="shared" si="15"/>
        <v>12.928499999999985</v>
      </c>
      <c r="R67" s="25"/>
      <c r="S67" s="80">
        <f t="shared" si="3"/>
        <v>2458</v>
      </c>
      <c r="T67" s="26"/>
      <c r="U67" s="26"/>
      <c r="V67" s="26"/>
      <c r="W67" s="27">
        <f t="shared" si="11"/>
        <v>30.786000000000058</v>
      </c>
      <c r="X67" s="28">
        <f t="shared" si="16"/>
        <v>15.393000000000029</v>
      </c>
    </row>
    <row r="68" spans="1:24" ht="39" x14ac:dyDescent="0.25">
      <c r="A68" s="78" t="s">
        <v>307</v>
      </c>
      <c r="B68" s="29" t="s">
        <v>145</v>
      </c>
      <c r="C68" s="16" t="s">
        <v>146</v>
      </c>
      <c r="D68" s="16" t="s">
        <v>302</v>
      </c>
      <c r="E68" s="17">
        <v>2859</v>
      </c>
      <c r="F68" s="4">
        <v>0.99170000000000003</v>
      </c>
      <c r="G68" s="19">
        <f t="shared" si="9"/>
        <v>2835.2703000000001</v>
      </c>
      <c r="H68" s="20">
        <f t="shared" si="10"/>
        <v>23.729699999999866</v>
      </c>
      <c r="I68" s="18"/>
      <c r="J68" s="21"/>
      <c r="K68" s="191"/>
      <c r="L68" s="77" t="s">
        <v>303</v>
      </c>
      <c r="M68" s="17">
        <v>2544</v>
      </c>
      <c r="N68" s="31">
        <v>0.99450000000000005</v>
      </c>
      <c r="O68" s="7">
        <f t="shared" si="5"/>
        <v>2530.0080000000003</v>
      </c>
      <c r="P68" s="38"/>
      <c r="Q68" s="24">
        <f t="shared" si="15"/>
        <v>13.991999999999734</v>
      </c>
      <c r="R68" s="25"/>
      <c r="S68" s="80">
        <f t="shared" si="3"/>
        <v>2701.5</v>
      </c>
      <c r="T68" s="26"/>
      <c r="U68" s="26"/>
      <c r="V68" s="26"/>
      <c r="W68" s="27">
        <f t="shared" si="11"/>
        <v>37.721699999999601</v>
      </c>
      <c r="X68" s="28">
        <f t="shared" si="16"/>
        <v>18.8608499999998</v>
      </c>
    </row>
    <row r="69" spans="1:24" ht="51.75" x14ac:dyDescent="0.25">
      <c r="A69" s="78" t="s">
        <v>307</v>
      </c>
      <c r="B69" s="29" t="s">
        <v>147</v>
      </c>
      <c r="C69" s="16" t="s">
        <v>148</v>
      </c>
      <c r="D69" s="16" t="s">
        <v>302</v>
      </c>
      <c r="E69" s="17">
        <v>1709</v>
      </c>
      <c r="F69" s="4">
        <v>0.99590000000000001</v>
      </c>
      <c r="G69" s="19">
        <f t="shared" si="9"/>
        <v>1701.9930999999999</v>
      </c>
      <c r="H69" s="20">
        <f t="shared" si="10"/>
        <v>7.0069000000000869</v>
      </c>
      <c r="I69" s="30"/>
      <c r="J69" s="21"/>
      <c r="K69" s="191"/>
      <c r="L69" s="77" t="s">
        <v>303</v>
      </c>
      <c r="M69" s="17">
        <v>939</v>
      </c>
      <c r="N69" s="31">
        <v>0.99160000000000004</v>
      </c>
      <c r="O69" s="7">
        <f t="shared" si="5"/>
        <v>931.11239999999998</v>
      </c>
      <c r="P69" s="38"/>
      <c r="Q69" s="24">
        <f t="shared" si="15"/>
        <v>7.8876000000000204</v>
      </c>
      <c r="R69" s="25"/>
      <c r="S69" s="80">
        <f t="shared" si="3"/>
        <v>1324</v>
      </c>
      <c r="T69" s="26"/>
      <c r="U69" s="26"/>
      <c r="V69" s="26"/>
      <c r="W69" s="27">
        <f t="shared" si="11"/>
        <v>14.894500000000107</v>
      </c>
      <c r="X69" s="28">
        <f t="shared" si="16"/>
        <v>7.4472500000000537</v>
      </c>
    </row>
    <row r="70" spans="1:24" ht="51.75" x14ac:dyDescent="0.25">
      <c r="A70" s="78" t="s">
        <v>307</v>
      </c>
      <c r="B70" s="29" t="s">
        <v>149</v>
      </c>
      <c r="C70" s="16" t="s">
        <v>150</v>
      </c>
      <c r="D70" s="16" t="s">
        <v>302</v>
      </c>
      <c r="E70" s="17">
        <v>1732</v>
      </c>
      <c r="F70" s="4">
        <v>0.98240000000000005</v>
      </c>
      <c r="G70" s="19">
        <f t="shared" si="9"/>
        <v>1701.5168000000001</v>
      </c>
      <c r="H70" s="20">
        <f t="shared" si="10"/>
        <v>30.483199999999897</v>
      </c>
      <c r="I70" s="18"/>
      <c r="J70" s="21"/>
      <c r="K70" s="191"/>
      <c r="L70" s="77" t="s">
        <v>303</v>
      </c>
      <c r="M70" s="17">
        <v>1528</v>
      </c>
      <c r="N70" s="31">
        <v>0.98519999999999996</v>
      </c>
      <c r="O70" s="7">
        <f t="shared" si="5"/>
        <v>1505.3855999999998</v>
      </c>
      <c r="P70" s="38"/>
      <c r="Q70" s="24">
        <f t="shared" si="15"/>
        <v>22.61440000000016</v>
      </c>
      <c r="R70" s="25"/>
      <c r="S70" s="80">
        <f t="shared" si="3"/>
        <v>1630</v>
      </c>
      <c r="T70" s="26"/>
      <c r="U70" s="26"/>
      <c r="V70" s="26"/>
      <c r="W70" s="27">
        <f t="shared" si="11"/>
        <v>53.097600000000057</v>
      </c>
      <c r="X70" s="28">
        <f t="shared" si="16"/>
        <v>26.548800000000028</v>
      </c>
    </row>
    <row r="71" spans="1:24" ht="51.75" x14ac:dyDescent="0.25">
      <c r="A71" s="78" t="s">
        <v>307</v>
      </c>
      <c r="B71" s="29" t="s">
        <v>151</v>
      </c>
      <c r="C71" s="16" t="s">
        <v>152</v>
      </c>
      <c r="D71" s="16" t="s">
        <v>302</v>
      </c>
      <c r="E71" s="17">
        <v>3598</v>
      </c>
      <c r="F71" s="4">
        <v>0.98119999999999996</v>
      </c>
      <c r="G71" s="19">
        <f t="shared" si="9"/>
        <v>3530.3575999999998</v>
      </c>
      <c r="H71" s="20">
        <f t="shared" si="10"/>
        <v>67.64240000000018</v>
      </c>
      <c r="I71" s="18"/>
      <c r="J71" s="21"/>
      <c r="K71" s="191"/>
      <c r="L71" s="77" t="s">
        <v>303</v>
      </c>
      <c r="M71" s="17">
        <v>2724</v>
      </c>
      <c r="N71" s="31">
        <v>0.97809999999999997</v>
      </c>
      <c r="O71" s="7">
        <f t="shared" si="5"/>
        <v>2664.3444</v>
      </c>
      <c r="P71" s="38"/>
      <c r="Q71" s="24">
        <f t="shared" si="15"/>
        <v>59.655600000000049</v>
      </c>
      <c r="R71" s="25"/>
      <c r="S71" s="80">
        <f t="shared" si="3"/>
        <v>3161</v>
      </c>
      <c r="T71" s="26"/>
      <c r="U71" s="26"/>
      <c r="V71" s="26"/>
      <c r="W71" s="27">
        <f t="shared" si="11"/>
        <v>127.29800000000023</v>
      </c>
      <c r="X71" s="28">
        <f t="shared" si="16"/>
        <v>63.649000000000115</v>
      </c>
    </row>
    <row r="72" spans="1:24" ht="39" x14ac:dyDescent="0.25">
      <c r="B72" s="29">
        <v>56</v>
      </c>
      <c r="C72" s="16" t="s">
        <v>153</v>
      </c>
      <c r="D72" s="16" t="s">
        <v>302</v>
      </c>
      <c r="E72" s="17">
        <v>2821</v>
      </c>
      <c r="F72" s="4">
        <v>0.9748</v>
      </c>
      <c r="G72" s="19">
        <f t="shared" ref="G72:G103" si="17">E72*F72</f>
        <v>2749.9108000000001</v>
      </c>
      <c r="H72" s="20">
        <f t="shared" ref="H72:H103" si="18">E72-G72</f>
        <v>71.089199999999892</v>
      </c>
      <c r="I72" s="18"/>
      <c r="J72" s="21"/>
      <c r="K72" s="191"/>
      <c r="L72" s="77" t="s">
        <v>303</v>
      </c>
      <c r="M72" s="17">
        <v>2254</v>
      </c>
      <c r="N72" s="31">
        <v>0.98950000000000005</v>
      </c>
      <c r="O72" s="7">
        <f t="shared" si="5"/>
        <v>2230.3330000000001</v>
      </c>
      <c r="P72" s="38"/>
      <c r="Q72" s="24">
        <f t="shared" si="15"/>
        <v>23.666999999999916</v>
      </c>
      <c r="R72" s="25"/>
      <c r="S72" s="80">
        <f t="shared" ref="S72:S135" si="19">((E72+M72)/2)</f>
        <v>2537.5</v>
      </c>
      <c r="T72" s="26"/>
      <c r="U72" s="26"/>
      <c r="V72" s="26"/>
      <c r="W72" s="27">
        <f t="shared" ref="W72:W103" si="20">H72+Q72</f>
        <v>94.756199999999808</v>
      </c>
      <c r="X72" s="28">
        <f t="shared" si="16"/>
        <v>47.378099999999904</v>
      </c>
    </row>
    <row r="73" spans="1:24" ht="39" x14ac:dyDescent="0.25">
      <c r="B73" s="29" t="s">
        <v>154</v>
      </c>
      <c r="C73" s="16" t="s">
        <v>155</v>
      </c>
      <c r="D73" s="16" t="s">
        <v>302</v>
      </c>
      <c r="E73" s="17">
        <v>5773</v>
      </c>
      <c r="F73" s="4">
        <v>0.98260000000000003</v>
      </c>
      <c r="G73" s="19">
        <f t="shared" si="17"/>
        <v>5672.5497999999998</v>
      </c>
      <c r="H73" s="20">
        <f t="shared" si="18"/>
        <v>100.45020000000022</v>
      </c>
      <c r="I73" s="18"/>
      <c r="J73" s="21"/>
      <c r="K73" s="191"/>
      <c r="L73" s="77" t="s">
        <v>303</v>
      </c>
      <c r="M73" s="17">
        <v>4440</v>
      </c>
      <c r="N73" s="31">
        <v>0.98009999999999997</v>
      </c>
      <c r="O73" s="7">
        <f t="shared" si="5"/>
        <v>4351.6440000000002</v>
      </c>
      <c r="P73" s="38"/>
      <c r="Q73" s="24">
        <f t="shared" ref="Q73:Q81" si="21">M73-O73</f>
        <v>88.355999999999767</v>
      </c>
      <c r="R73" s="25"/>
      <c r="S73" s="80">
        <f t="shared" si="19"/>
        <v>5106.5</v>
      </c>
      <c r="T73" s="26"/>
      <c r="U73" s="26"/>
      <c r="V73" s="26"/>
      <c r="W73" s="27">
        <f t="shared" si="20"/>
        <v>188.80619999999999</v>
      </c>
      <c r="X73" s="28">
        <f t="shared" si="16"/>
        <v>94.403099999999995</v>
      </c>
    </row>
    <row r="74" spans="1:24" ht="39" x14ac:dyDescent="0.25">
      <c r="A74" s="78" t="s">
        <v>307</v>
      </c>
      <c r="B74" s="29">
        <v>58</v>
      </c>
      <c r="C74" s="16" t="s">
        <v>156</v>
      </c>
      <c r="D74" s="16" t="s">
        <v>303</v>
      </c>
      <c r="E74" s="17">
        <v>10235</v>
      </c>
      <c r="F74" s="4">
        <v>0.96989999999999998</v>
      </c>
      <c r="G74" s="19">
        <f t="shared" si="17"/>
        <v>9926.9264999999996</v>
      </c>
      <c r="H74" s="20">
        <f t="shared" si="18"/>
        <v>308.07350000000042</v>
      </c>
      <c r="I74" s="18"/>
      <c r="J74" s="21"/>
      <c r="K74" s="191"/>
      <c r="L74" s="77" t="s">
        <v>302</v>
      </c>
      <c r="M74" s="17">
        <v>10138</v>
      </c>
      <c r="N74" s="31">
        <v>0.99099999999999999</v>
      </c>
      <c r="O74" s="7">
        <f>M74*N74</f>
        <v>10046.758</v>
      </c>
      <c r="P74" s="38"/>
      <c r="Q74" s="24">
        <f t="shared" si="21"/>
        <v>91.242000000000189</v>
      </c>
      <c r="R74" s="25"/>
      <c r="S74" s="80">
        <f t="shared" si="19"/>
        <v>10186.5</v>
      </c>
      <c r="T74" s="26"/>
      <c r="U74" s="26"/>
      <c r="V74" s="26"/>
      <c r="W74" s="27">
        <f t="shared" si="20"/>
        <v>399.31550000000061</v>
      </c>
      <c r="X74" s="28">
        <f t="shared" si="16"/>
        <v>199.65775000000031</v>
      </c>
    </row>
    <row r="75" spans="1:24" ht="39" x14ac:dyDescent="0.25">
      <c r="B75" s="29">
        <v>59</v>
      </c>
      <c r="C75" s="16" t="s">
        <v>157</v>
      </c>
      <c r="D75" s="16" t="s">
        <v>302</v>
      </c>
      <c r="E75" s="17">
        <v>8028</v>
      </c>
      <c r="F75" s="4">
        <v>0.98750000000000004</v>
      </c>
      <c r="G75" s="19">
        <f t="shared" si="17"/>
        <v>7927.6500000000005</v>
      </c>
      <c r="H75" s="20">
        <f t="shared" si="18"/>
        <v>100.34999999999945</v>
      </c>
      <c r="I75" s="18"/>
      <c r="J75" s="21"/>
      <c r="K75" s="191"/>
      <c r="L75" s="77" t="s">
        <v>303</v>
      </c>
      <c r="M75" s="17">
        <v>7280</v>
      </c>
      <c r="N75" s="31">
        <v>0.98419999999999996</v>
      </c>
      <c r="O75" s="7">
        <f>M75*N75</f>
        <v>7164.9759999999997</v>
      </c>
      <c r="P75" s="38"/>
      <c r="Q75" s="24">
        <f t="shared" si="21"/>
        <v>115.02400000000034</v>
      </c>
      <c r="R75" s="25"/>
      <c r="S75" s="80">
        <f t="shared" si="19"/>
        <v>7654</v>
      </c>
      <c r="T75" s="26"/>
      <c r="U75" s="26"/>
      <c r="V75" s="26"/>
      <c r="W75" s="27">
        <f t="shared" si="20"/>
        <v>215.3739999999998</v>
      </c>
      <c r="X75" s="28">
        <f t="shared" si="16"/>
        <v>107.6869999999999</v>
      </c>
    </row>
    <row r="76" spans="1:24" ht="39" x14ac:dyDescent="0.25">
      <c r="A76" s="78" t="s">
        <v>307</v>
      </c>
      <c r="B76" s="29">
        <v>60</v>
      </c>
      <c r="C76" s="16" t="s">
        <v>158</v>
      </c>
      <c r="D76" s="16" t="s">
        <v>302</v>
      </c>
      <c r="E76" s="17">
        <v>8471</v>
      </c>
      <c r="F76" s="4">
        <v>0.97729999999999995</v>
      </c>
      <c r="G76" s="19">
        <f t="shared" si="17"/>
        <v>8278.7083000000002</v>
      </c>
      <c r="H76" s="20">
        <f t="shared" si="18"/>
        <v>192.29169999999976</v>
      </c>
      <c r="I76" s="18"/>
      <c r="J76" s="21"/>
      <c r="K76" s="191"/>
      <c r="L76" s="77" t="s">
        <v>302</v>
      </c>
      <c r="M76" s="17">
        <v>8152</v>
      </c>
      <c r="N76" s="31">
        <v>0.98780000000000001</v>
      </c>
      <c r="O76" s="7">
        <f>M76*N76</f>
        <v>8052.5456000000004</v>
      </c>
      <c r="P76" s="38"/>
      <c r="Q76" s="24">
        <f t="shared" si="21"/>
        <v>99.454399999999623</v>
      </c>
      <c r="R76" s="25"/>
      <c r="S76" s="80">
        <f t="shared" si="19"/>
        <v>8311.5</v>
      </c>
      <c r="T76" s="26"/>
      <c r="U76" s="26"/>
      <c r="V76" s="26"/>
      <c r="W76" s="27">
        <f t="shared" si="20"/>
        <v>291.74609999999939</v>
      </c>
      <c r="X76" s="28">
        <f t="shared" si="16"/>
        <v>145.87304999999969</v>
      </c>
    </row>
    <row r="77" spans="1:24" ht="39" x14ac:dyDescent="0.25">
      <c r="B77" s="29" t="s">
        <v>159</v>
      </c>
      <c r="C77" s="16" t="s">
        <v>160</v>
      </c>
      <c r="D77" s="16" t="s">
        <v>302</v>
      </c>
      <c r="E77" s="17">
        <v>9153</v>
      </c>
      <c r="F77" s="4">
        <v>0.98619999999999997</v>
      </c>
      <c r="G77" s="19">
        <f t="shared" si="17"/>
        <v>9026.6885999999995</v>
      </c>
      <c r="H77" s="20">
        <f t="shared" si="18"/>
        <v>126.3114000000005</v>
      </c>
      <c r="I77" s="18"/>
      <c r="J77" s="21"/>
      <c r="K77" s="191"/>
      <c r="L77" s="77" t="s">
        <v>302</v>
      </c>
      <c r="M77" s="17">
        <v>8972</v>
      </c>
      <c r="N77" s="31">
        <v>0.98509999999999998</v>
      </c>
      <c r="O77" s="7">
        <f t="shared" ref="O77:O136" si="22">M77*N77</f>
        <v>8838.3171999999995</v>
      </c>
      <c r="P77" s="38"/>
      <c r="Q77" s="24">
        <f t="shared" si="21"/>
        <v>133.6828000000005</v>
      </c>
      <c r="R77" s="25"/>
      <c r="S77" s="80">
        <f t="shared" si="19"/>
        <v>9062.5</v>
      </c>
      <c r="T77" s="26"/>
      <c r="U77" s="26"/>
      <c r="V77" s="26"/>
      <c r="W77" s="27">
        <f t="shared" si="20"/>
        <v>259.994200000001</v>
      </c>
      <c r="X77" s="28">
        <f t="shared" si="16"/>
        <v>129.9971000000005</v>
      </c>
    </row>
    <row r="78" spans="1:24" ht="39" x14ac:dyDescent="0.25">
      <c r="B78" s="29" t="s">
        <v>161</v>
      </c>
      <c r="C78" s="16" t="s">
        <v>162</v>
      </c>
      <c r="D78" s="16" t="s">
        <v>302</v>
      </c>
      <c r="E78" s="17">
        <v>7411</v>
      </c>
      <c r="F78" s="4">
        <v>0.98560000000000003</v>
      </c>
      <c r="G78" s="19">
        <f t="shared" si="17"/>
        <v>7304.2816000000003</v>
      </c>
      <c r="H78" s="20">
        <f t="shared" si="18"/>
        <v>106.71839999999975</v>
      </c>
      <c r="I78" s="18"/>
      <c r="J78" s="21"/>
      <c r="K78" s="191"/>
      <c r="L78" s="77" t="s">
        <v>302</v>
      </c>
      <c r="M78" s="17">
        <v>14253</v>
      </c>
      <c r="N78" s="31">
        <v>0.98299999999999998</v>
      </c>
      <c r="O78" s="7">
        <f t="shared" si="22"/>
        <v>14010.699000000001</v>
      </c>
      <c r="P78" s="38"/>
      <c r="Q78" s="24">
        <f t="shared" si="21"/>
        <v>242.30099999999948</v>
      </c>
      <c r="R78" s="25"/>
      <c r="S78" s="80">
        <f t="shared" si="19"/>
        <v>10832</v>
      </c>
      <c r="T78" s="26"/>
      <c r="U78" s="26"/>
      <c r="V78" s="26"/>
      <c r="W78" s="27">
        <f t="shared" si="20"/>
        <v>349.01939999999922</v>
      </c>
      <c r="X78" s="28">
        <f t="shared" si="16"/>
        <v>174.50969999999961</v>
      </c>
    </row>
    <row r="79" spans="1:24" ht="39" x14ac:dyDescent="0.25">
      <c r="B79" s="29" t="s">
        <v>163</v>
      </c>
      <c r="C79" s="16" t="s">
        <v>164</v>
      </c>
      <c r="D79" s="16" t="s">
        <v>302</v>
      </c>
      <c r="E79" s="17">
        <v>5844</v>
      </c>
      <c r="F79" s="4">
        <v>0.99780000000000002</v>
      </c>
      <c r="G79" s="19">
        <f t="shared" si="17"/>
        <v>5831.1432000000004</v>
      </c>
      <c r="H79" s="20">
        <f t="shared" si="18"/>
        <v>12.856799999999566</v>
      </c>
      <c r="I79" s="18"/>
      <c r="J79" s="21"/>
      <c r="K79" s="191"/>
      <c r="L79" s="77" t="s">
        <v>302</v>
      </c>
      <c r="M79" s="17">
        <v>5816</v>
      </c>
      <c r="N79" s="31">
        <v>0.98909999999999998</v>
      </c>
      <c r="O79" s="7">
        <f t="shared" si="22"/>
        <v>5752.6055999999999</v>
      </c>
      <c r="P79" s="38"/>
      <c r="Q79" s="24">
        <f t="shared" si="21"/>
        <v>63.394400000000132</v>
      </c>
      <c r="R79" s="25"/>
      <c r="S79" s="80">
        <f t="shared" si="19"/>
        <v>5830</v>
      </c>
      <c r="T79" s="26"/>
      <c r="U79" s="26"/>
      <c r="V79" s="26"/>
      <c r="W79" s="27">
        <f t="shared" si="20"/>
        <v>76.251199999999699</v>
      </c>
      <c r="X79" s="28">
        <f t="shared" si="16"/>
        <v>38.125599999999849</v>
      </c>
    </row>
    <row r="80" spans="1:24" ht="39" x14ac:dyDescent="0.25">
      <c r="B80" s="29" t="s">
        <v>165</v>
      </c>
      <c r="C80" s="16" t="s">
        <v>166</v>
      </c>
      <c r="D80" s="16" t="s">
        <v>302</v>
      </c>
      <c r="E80" s="17">
        <v>7524</v>
      </c>
      <c r="F80" s="4">
        <v>0.95240000000000002</v>
      </c>
      <c r="G80" s="19">
        <f t="shared" si="17"/>
        <v>7165.8576000000003</v>
      </c>
      <c r="H80" s="20">
        <f t="shared" si="18"/>
        <v>358.14239999999972</v>
      </c>
      <c r="I80" s="18"/>
      <c r="J80" s="21"/>
      <c r="K80" s="191"/>
      <c r="L80" s="77" t="s">
        <v>302</v>
      </c>
      <c r="M80" s="17">
        <v>7196</v>
      </c>
      <c r="N80" s="31">
        <v>0.98360000000000003</v>
      </c>
      <c r="O80" s="7">
        <f t="shared" si="22"/>
        <v>7077.9856</v>
      </c>
      <c r="P80" s="38"/>
      <c r="Q80" s="24">
        <f t="shared" si="21"/>
        <v>118.01440000000002</v>
      </c>
      <c r="R80" s="25"/>
      <c r="S80" s="80">
        <f t="shared" si="19"/>
        <v>7360</v>
      </c>
      <c r="T80" s="26"/>
      <c r="U80" s="26"/>
      <c r="V80" s="26"/>
      <c r="W80" s="27">
        <f t="shared" si="20"/>
        <v>476.15679999999975</v>
      </c>
      <c r="X80" s="28">
        <f t="shared" si="16"/>
        <v>238.07839999999987</v>
      </c>
    </row>
    <row r="81" spans="1:24" ht="39" x14ac:dyDescent="0.25">
      <c r="A81" s="78" t="s">
        <v>307</v>
      </c>
      <c r="B81" s="29" t="s">
        <v>167</v>
      </c>
      <c r="C81" s="16" t="s">
        <v>168</v>
      </c>
      <c r="D81" s="16" t="s">
        <v>302</v>
      </c>
      <c r="E81" s="17">
        <v>3881</v>
      </c>
      <c r="F81" s="4">
        <v>0.99560000000000004</v>
      </c>
      <c r="G81" s="19">
        <f t="shared" si="17"/>
        <v>3863.9236000000001</v>
      </c>
      <c r="H81" s="20">
        <f t="shared" si="18"/>
        <v>17.076399999999921</v>
      </c>
      <c r="I81" s="18"/>
      <c r="J81" s="21"/>
      <c r="K81" s="191"/>
      <c r="L81" s="77" t="s">
        <v>302</v>
      </c>
      <c r="M81" s="17">
        <v>3674</v>
      </c>
      <c r="N81" s="31">
        <v>0.97540000000000004</v>
      </c>
      <c r="O81" s="7">
        <f t="shared" si="22"/>
        <v>3583.6196</v>
      </c>
      <c r="P81" s="38"/>
      <c r="Q81" s="24">
        <f t="shared" si="21"/>
        <v>90.380400000000009</v>
      </c>
      <c r="R81" s="25"/>
      <c r="S81" s="80">
        <f t="shared" si="19"/>
        <v>3777.5</v>
      </c>
      <c r="T81" s="26"/>
      <c r="U81" s="26"/>
      <c r="V81" s="26"/>
      <c r="W81" s="27">
        <f t="shared" si="20"/>
        <v>107.45679999999993</v>
      </c>
      <c r="X81" s="28">
        <f t="shared" si="16"/>
        <v>53.728399999999965</v>
      </c>
    </row>
    <row r="82" spans="1:24" ht="39" x14ac:dyDescent="0.25">
      <c r="A82" s="78" t="s">
        <v>307</v>
      </c>
      <c r="B82" s="29">
        <v>66</v>
      </c>
      <c r="C82" s="16" t="s">
        <v>172</v>
      </c>
      <c r="D82" s="16" t="s">
        <v>304</v>
      </c>
      <c r="E82" s="17">
        <v>14065</v>
      </c>
      <c r="F82" s="4">
        <v>0.9899</v>
      </c>
      <c r="G82" s="19">
        <f t="shared" si="17"/>
        <v>13922.943499999999</v>
      </c>
      <c r="H82" s="20">
        <f t="shared" si="18"/>
        <v>142.0565000000006</v>
      </c>
      <c r="I82" s="18"/>
      <c r="J82" s="21"/>
      <c r="K82" s="191"/>
      <c r="L82" s="77" t="s">
        <v>302</v>
      </c>
      <c r="M82" s="17">
        <v>10247</v>
      </c>
      <c r="N82" s="31">
        <v>0.9819</v>
      </c>
      <c r="O82" s="7">
        <f>M82*N82</f>
        <v>10061.5293</v>
      </c>
      <c r="P82" s="23"/>
      <c r="Q82" s="24">
        <f>M82-O82</f>
        <v>185.47069999999985</v>
      </c>
      <c r="R82" s="25"/>
      <c r="S82" s="80">
        <f t="shared" si="19"/>
        <v>12156</v>
      </c>
      <c r="T82" s="26"/>
      <c r="U82" s="26"/>
      <c r="V82" s="26"/>
      <c r="W82" s="27">
        <f t="shared" si="20"/>
        <v>327.52720000000045</v>
      </c>
      <c r="X82" s="28">
        <f t="shared" si="16"/>
        <v>163.76360000000022</v>
      </c>
    </row>
    <row r="83" spans="1:24" ht="39" x14ac:dyDescent="0.25">
      <c r="A83" s="78" t="s">
        <v>307</v>
      </c>
      <c r="B83" s="29" t="s">
        <v>173</v>
      </c>
      <c r="C83" s="16" t="s">
        <v>174</v>
      </c>
      <c r="D83" s="16" t="s">
        <v>304</v>
      </c>
      <c r="E83" s="17">
        <v>19416</v>
      </c>
      <c r="F83" s="4">
        <v>0.98240000000000005</v>
      </c>
      <c r="G83" s="19">
        <f t="shared" si="17"/>
        <v>19074.278399999999</v>
      </c>
      <c r="H83" s="20">
        <f t="shared" si="18"/>
        <v>341.72160000000076</v>
      </c>
      <c r="I83" s="18"/>
      <c r="J83" s="21"/>
      <c r="K83" s="191"/>
      <c r="L83" s="77" t="s">
        <v>302</v>
      </c>
      <c r="M83" s="17">
        <v>14509</v>
      </c>
      <c r="N83" s="31">
        <v>0.98740000000000006</v>
      </c>
      <c r="O83" s="7">
        <f>M83*N83</f>
        <v>14326.186600000001</v>
      </c>
      <c r="P83" s="23"/>
      <c r="Q83" s="24">
        <f>M83-O83</f>
        <v>182.81339999999909</v>
      </c>
      <c r="R83" s="25"/>
      <c r="S83" s="80">
        <f t="shared" si="19"/>
        <v>16962.5</v>
      </c>
      <c r="T83" s="26"/>
      <c r="U83" s="26"/>
      <c r="V83" s="26"/>
      <c r="W83" s="27">
        <f t="shared" si="20"/>
        <v>524.53499999999985</v>
      </c>
      <c r="X83" s="28">
        <f t="shared" si="16"/>
        <v>262.26749999999993</v>
      </c>
    </row>
    <row r="84" spans="1:24" ht="39" x14ac:dyDescent="0.25">
      <c r="A84" s="78" t="s">
        <v>307</v>
      </c>
      <c r="B84" s="29" t="s">
        <v>175</v>
      </c>
      <c r="C84" s="16" t="s">
        <v>176</v>
      </c>
      <c r="D84" s="16" t="s">
        <v>302</v>
      </c>
      <c r="E84" s="17">
        <v>5507</v>
      </c>
      <c r="F84" s="4">
        <v>0.99780000000000002</v>
      </c>
      <c r="G84" s="19">
        <f t="shared" si="17"/>
        <v>5494.8846000000003</v>
      </c>
      <c r="H84" s="20">
        <f t="shared" si="18"/>
        <v>12.115399999999681</v>
      </c>
      <c r="I84" s="18"/>
      <c r="J84" s="21"/>
      <c r="K84" s="191"/>
      <c r="L84" s="77" t="s">
        <v>302</v>
      </c>
      <c r="M84" s="17">
        <v>4810</v>
      </c>
      <c r="N84" s="31">
        <v>0.99939999999999996</v>
      </c>
      <c r="O84" s="7">
        <f t="shared" si="22"/>
        <v>4807.1139999999996</v>
      </c>
      <c r="P84" s="23"/>
      <c r="Q84" s="24">
        <f>M84-O84</f>
        <v>2.886000000000422</v>
      </c>
      <c r="R84" s="25"/>
      <c r="S84" s="80">
        <f t="shared" si="19"/>
        <v>5158.5</v>
      </c>
      <c r="T84" s="26"/>
      <c r="U84" s="26"/>
      <c r="V84" s="26"/>
      <c r="W84" s="27">
        <f t="shared" si="20"/>
        <v>15.001400000000103</v>
      </c>
      <c r="X84" s="28">
        <f t="shared" si="16"/>
        <v>7.5007000000000517</v>
      </c>
    </row>
    <row r="85" spans="1:24" ht="39" x14ac:dyDescent="0.25">
      <c r="A85" s="78" t="s">
        <v>307</v>
      </c>
      <c r="B85" s="29" t="s">
        <v>177</v>
      </c>
      <c r="C85" s="16" t="s">
        <v>178</v>
      </c>
      <c r="D85" s="16" t="s">
        <v>304</v>
      </c>
      <c r="E85" s="17">
        <v>18575</v>
      </c>
      <c r="F85" s="4">
        <v>0.98380000000000001</v>
      </c>
      <c r="G85" s="19">
        <f t="shared" si="17"/>
        <v>18274.084999999999</v>
      </c>
      <c r="H85" s="20">
        <f t="shared" si="18"/>
        <v>300.91500000000087</v>
      </c>
      <c r="I85" s="18"/>
      <c r="J85" s="21"/>
      <c r="K85" s="191"/>
      <c r="L85" s="77" t="s">
        <v>303</v>
      </c>
      <c r="M85" s="34">
        <v>16011</v>
      </c>
      <c r="N85" s="31">
        <v>0.97540000000000004</v>
      </c>
      <c r="O85" s="7">
        <f t="shared" si="22"/>
        <v>15617.129400000002</v>
      </c>
      <c r="P85" s="23"/>
      <c r="Q85" s="24">
        <f t="shared" ref="Q85:Q89" si="23">M85-O85</f>
        <v>393.87059999999838</v>
      </c>
      <c r="R85" s="25"/>
      <c r="S85" s="80">
        <f t="shared" si="19"/>
        <v>17293</v>
      </c>
      <c r="T85" s="26"/>
      <c r="U85" s="26"/>
      <c r="V85" s="26"/>
      <c r="W85" s="27">
        <f t="shared" si="20"/>
        <v>694.78559999999925</v>
      </c>
      <c r="X85" s="28">
        <f t="shared" si="16"/>
        <v>347.39279999999962</v>
      </c>
    </row>
    <row r="86" spans="1:24" ht="39" x14ac:dyDescent="0.25">
      <c r="A86" s="78" t="s">
        <v>307</v>
      </c>
      <c r="B86" s="29" t="s">
        <v>179</v>
      </c>
      <c r="C86" s="16" t="s">
        <v>180</v>
      </c>
      <c r="D86" s="16" t="s">
        <v>304</v>
      </c>
      <c r="E86" s="17">
        <v>27188</v>
      </c>
      <c r="F86" s="4">
        <v>0.96630000000000005</v>
      </c>
      <c r="G86" s="19">
        <f t="shared" si="17"/>
        <v>26271.7644</v>
      </c>
      <c r="H86" s="20">
        <f t="shared" si="18"/>
        <v>916.23559999999998</v>
      </c>
      <c r="I86" s="18"/>
      <c r="J86" s="21"/>
      <c r="K86" s="191"/>
      <c r="L86" s="77" t="s">
        <v>303</v>
      </c>
      <c r="M86" s="46">
        <v>24631</v>
      </c>
      <c r="N86" s="31">
        <v>0.97540000000000004</v>
      </c>
      <c r="O86" s="7">
        <f t="shared" si="22"/>
        <v>24025.077400000002</v>
      </c>
      <c r="P86" s="23"/>
      <c r="Q86" s="24">
        <f t="shared" si="23"/>
        <v>605.92259999999806</v>
      </c>
      <c r="R86" s="25"/>
      <c r="S86" s="80">
        <f t="shared" si="19"/>
        <v>25909.5</v>
      </c>
      <c r="T86" s="26"/>
      <c r="U86" s="26"/>
      <c r="V86" s="26"/>
      <c r="W86" s="27">
        <f t="shared" si="20"/>
        <v>1522.158199999998</v>
      </c>
      <c r="X86" s="28">
        <f t="shared" si="16"/>
        <v>761.07909999999902</v>
      </c>
    </row>
    <row r="87" spans="1:24" ht="39" x14ac:dyDescent="0.25">
      <c r="A87" s="78" t="s">
        <v>307</v>
      </c>
      <c r="B87" s="29" t="s">
        <v>181</v>
      </c>
      <c r="C87" s="16" t="s">
        <v>182</v>
      </c>
      <c r="D87" s="16" t="s">
        <v>304</v>
      </c>
      <c r="E87" s="196">
        <v>23546</v>
      </c>
      <c r="F87" s="4">
        <v>0.97850000000000004</v>
      </c>
      <c r="G87" s="19">
        <f t="shared" si="17"/>
        <v>23039.761000000002</v>
      </c>
      <c r="H87" s="20">
        <f t="shared" si="18"/>
        <v>506.23899999999776</v>
      </c>
      <c r="I87" s="39"/>
      <c r="J87" s="19"/>
      <c r="K87" s="191"/>
      <c r="L87" s="77" t="s">
        <v>303</v>
      </c>
      <c r="M87" s="17">
        <v>28609</v>
      </c>
      <c r="N87" s="31">
        <v>0.97670000000000001</v>
      </c>
      <c r="O87" s="7">
        <f t="shared" si="22"/>
        <v>27942.4103</v>
      </c>
      <c r="P87" s="51"/>
      <c r="Q87" s="24">
        <f>M87-O87</f>
        <v>666.58970000000045</v>
      </c>
      <c r="R87" s="41"/>
      <c r="S87" s="80">
        <f t="shared" si="19"/>
        <v>26077.5</v>
      </c>
      <c r="T87" s="26"/>
      <c r="U87" s="26"/>
      <c r="V87" s="26"/>
      <c r="W87" s="27">
        <f t="shared" si="20"/>
        <v>1172.8286999999982</v>
      </c>
      <c r="X87" s="26">
        <f t="shared" si="16"/>
        <v>586.4143499999991</v>
      </c>
    </row>
    <row r="88" spans="1:24" ht="39" x14ac:dyDescent="0.25">
      <c r="A88" s="78" t="s">
        <v>307</v>
      </c>
      <c r="B88" s="29" t="s">
        <v>183</v>
      </c>
      <c r="C88" s="16" t="s">
        <v>184</v>
      </c>
      <c r="D88" s="16" t="s">
        <v>302</v>
      </c>
      <c r="E88" s="17">
        <v>14266</v>
      </c>
      <c r="F88" s="4">
        <v>0.99219999999999997</v>
      </c>
      <c r="G88" s="19">
        <f t="shared" si="17"/>
        <v>14154.725199999999</v>
      </c>
      <c r="H88" s="20">
        <f t="shared" si="18"/>
        <v>111.27480000000105</v>
      </c>
      <c r="I88" s="18"/>
      <c r="J88" s="21"/>
      <c r="K88" s="191"/>
      <c r="L88" s="77" t="s">
        <v>302</v>
      </c>
      <c r="M88" s="17">
        <v>10471</v>
      </c>
      <c r="N88" s="31">
        <v>0.99580000000000002</v>
      </c>
      <c r="O88" s="7">
        <f t="shared" si="22"/>
        <v>10427.0218</v>
      </c>
      <c r="P88" s="23"/>
      <c r="Q88" s="24">
        <f>M88-O88</f>
        <v>43.978199999999561</v>
      </c>
      <c r="R88" s="25"/>
      <c r="S88" s="80">
        <f t="shared" si="19"/>
        <v>12368.5</v>
      </c>
      <c r="T88" s="26"/>
      <c r="U88" s="26"/>
      <c r="V88" s="26"/>
      <c r="W88" s="27">
        <f t="shared" si="20"/>
        <v>155.25300000000061</v>
      </c>
      <c r="X88" s="28">
        <f t="shared" si="16"/>
        <v>77.626500000000306</v>
      </c>
    </row>
    <row r="89" spans="1:24" ht="39" x14ac:dyDescent="0.25">
      <c r="A89" s="78" t="s">
        <v>307</v>
      </c>
      <c r="B89" s="29" t="s">
        <v>185</v>
      </c>
      <c r="C89" s="16" t="s">
        <v>186</v>
      </c>
      <c r="D89" s="16" t="s">
        <v>304</v>
      </c>
      <c r="E89" s="17">
        <v>18992</v>
      </c>
      <c r="F89" s="4">
        <v>0.97929999999999995</v>
      </c>
      <c r="G89" s="19">
        <f>E89*F89</f>
        <v>18598.865599999997</v>
      </c>
      <c r="H89" s="20">
        <f t="shared" si="18"/>
        <v>393.13440000000264</v>
      </c>
      <c r="I89" s="18"/>
      <c r="J89" s="21"/>
      <c r="K89" s="191"/>
      <c r="L89" s="77" t="s">
        <v>302</v>
      </c>
      <c r="M89" s="17">
        <v>17180</v>
      </c>
      <c r="N89" s="31">
        <v>0.97540000000000004</v>
      </c>
      <c r="O89" s="7">
        <f t="shared" si="22"/>
        <v>16757.371999999999</v>
      </c>
      <c r="P89" s="23"/>
      <c r="Q89" s="24">
        <f t="shared" si="23"/>
        <v>422.62800000000061</v>
      </c>
      <c r="R89" s="25"/>
      <c r="S89" s="80">
        <f t="shared" si="19"/>
        <v>18086</v>
      </c>
      <c r="T89" s="26"/>
      <c r="U89" s="26"/>
      <c r="V89" s="26"/>
      <c r="W89" s="27">
        <f t="shared" si="20"/>
        <v>815.76240000000325</v>
      </c>
      <c r="X89" s="28">
        <f t="shared" si="16"/>
        <v>407.88120000000163</v>
      </c>
    </row>
    <row r="90" spans="1:24" ht="64.5" x14ac:dyDescent="0.25">
      <c r="A90" s="78" t="s">
        <v>307</v>
      </c>
      <c r="B90" s="29" t="s">
        <v>187</v>
      </c>
      <c r="C90" s="16" t="s">
        <v>188</v>
      </c>
      <c r="D90" s="16" t="s">
        <v>302</v>
      </c>
      <c r="E90" s="17">
        <v>10727</v>
      </c>
      <c r="F90" s="4">
        <v>0.98580000000000001</v>
      </c>
      <c r="G90" s="19">
        <f t="shared" si="17"/>
        <v>10574.676600000001</v>
      </c>
      <c r="H90" s="20">
        <f t="shared" si="18"/>
        <v>152.32339999999931</v>
      </c>
      <c r="I90" s="30"/>
      <c r="J90" s="21"/>
      <c r="K90" s="191"/>
      <c r="L90" s="77" t="s">
        <v>302</v>
      </c>
      <c r="M90" s="17">
        <v>9131</v>
      </c>
      <c r="N90" s="31">
        <v>0.97540000000000004</v>
      </c>
      <c r="O90" s="7">
        <f t="shared" si="22"/>
        <v>8906.3774000000012</v>
      </c>
      <c r="P90" s="23"/>
      <c r="Q90" s="24">
        <f t="shared" ref="Q90:Q95" si="24">M90-O90</f>
        <v>224.62259999999878</v>
      </c>
      <c r="R90" s="25"/>
      <c r="S90" s="80">
        <f t="shared" si="19"/>
        <v>9929</v>
      </c>
      <c r="T90" s="26"/>
      <c r="U90" s="26"/>
      <c r="V90" s="26"/>
      <c r="W90" s="27">
        <f t="shared" si="20"/>
        <v>376.94599999999809</v>
      </c>
      <c r="X90" s="28">
        <f t="shared" si="16"/>
        <v>188.47299999999905</v>
      </c>
    </row>
    <row r="91" spans="1:24" ht="39" x14ac:dyDescent="0.25">
      <c r="A91" s="78" t="s">
        <v>307</v>
      </c>
      <c r="B91" s="29" t="s">
        <v>189</v>
      </c>
      <c r="C91" s="16" t="s">
        <v>190</v>
      </c>
      <c r="D91" s="16" t="s">
        <v>303</v>
      </c>
      <c r="E91" s="17">
        <v>19143</v>
      </c>
      <c r="F91" s="4">
        <v>0.98199999999999998</v>
      </c>
      <c r="G91" s="19">
        <f t="shared" si="17"/>
        <v>18798.425999999999</v>
      </c>
      <c r="H91" s="20">
        <f t="shared" si="18"/>
        <v>344.57400000000052</v>
      </c>
      <c r="I91" s="18"/>
      <c r="J91" s="21"/>
      <c r="K91" s="191"/>
      <c r="L91" s="77" t="s">
        <v>302</v>
      </c>
      <c r="M91" s="17">
        <v>16427</v>
      </c>
      <c r="N91" s="31">
        <v>0.98440000000000005</v>
      </c>
      <c r="O91" s="7">
        <f>M91*N91</f>
        <v>16170.738800000001</v>
      </c>
      <c r="P91" s="23"/>
      <c r="Q91" s="24">
        <f t="shared" si="24"/>
        <v>256.26119999999901</v>
      </c>
      <c r="R91" s="25"/>
      <c r="S91" s="80">
        <f t="shared" si="19"/>
        <v>17785</v>
      </c>
      <c r="T91" s="26"/>
      <c r="U91" s="26"/>
      <c r="V91" s="26"/>
      <c r="W91" s="27">
        <f t="shared" si="20"/>
        <v>600.83519999999953</v>
      </c>
      <c r="X91" s="28">
        <f t="shared" si="16"/>
        <v>300.41759999999977</v>
      </c>
    </row>
    <row r="92" spans="1:24" ht="39" x14ac:dyDescent="0.25">
      <c r="A92" s="78" t="s">
        <v>307</v>
      </c>
      <c r="B92" s="29" t="s">
        <v>191</v>
      </c>
      <c r="C92" s="16" t="s">
        <v>192</v>
      </c>
      <c r="D92" s="16" t="s">
        <v>304</v>
      </c>
      <c r="E92" s="17">
        <v>14605</v>
      </c>
      <c r="F92" s="4">
        <v>0.98280000000000001</v>
      </c>
      <c r="G92" s="19">
        <f t="shared" si="17"/>
        <v>14353.794</v>
      </c>
      <c r="H92" s="20">
        <f t="shared" si="18"/>
        <v>251.20600000000013</v>
      </c>
      <c r="I92" s="18"/>
      <c r="J92" s="21"/>
      <c r="K92" s="191"/>
      <c r="L92" s="77" t="s">
        <v>302</v>
      </c>
      <c r="M92" s="17">
        <v>14939</v>
      </c>
      <c r="N92" s="31">
        <v>0.97540000000000004</v>
      </c>
      <c r="O92" s="7">
        <f t="shared" si="22"/>
        <v>14571.500600000001</v>
      </c>
      <c r="P92" s="23"/>
      <c r="Q92" s="24">
        <f t="shared" si="24"/>
        <v>367.49939999999879</v>
      </c>
      <c r="R92" s="25"/>
      <c r="S92" s="80">
        <f t="shared" si="19"/>
        <v>14772</v>
      </c>
      <c r="T92" s="26"/>
      <c r="U92" s="26"/>
      <c r="V92" s="26"/>
      <c r="W92" s="27">
        <f t="shared" si="20"/>
        <v>618.70539999999892</v>
      </c>
      <c r="X92" s="28">
        <f t="shared" si="16"/>
        <v>309.35269999999946</v>
      </c>
    </row>
    <row r="93" spans="1:24" ht="39" x14ac:dyDescent="0.25">
      <c r="A93" s="78" t="s">
        <v>307</v>
      </c>
      <c r="B93" s="29" t="s">
        <v>193</v>
      </c>
      <c r="C93" s="16" t="s">
        <v>194</v>
      </c>
      <c r="D93" s="16" t="s">
        <v>303</v>
      </c>
      <c r="E93" s="17">
        <v>4056</v>
      </c>
      <c r="F93" s="4">
        <v>0.97729999999999995</v>
      </c>
      <c r="G93" s="19">
        <f t="shared" si="17"/>
        <v>3963.9287999999997</v>
      </c>
      <c r="H93" s="20">
        <f t="shared" si="18"/>
        <v>92.071200000000317</v>
      </c>
      <c r="I93" s="18"/>
      <c r="J93" s="21"/>
      <c r="K93" s="191"/>
      <c r="L93" s="77" t="s">
        <v>303</v>
      </c>
      <c r="M93" s="17">
        <v>3457</v>
      </c>
      <c r="N93" s="31">
        <v>0.98629999999999995</v>
      </c>
      <c r="O93" s="7">
        <f>M93*N93</f>
        <v>3409.6390999999999</v>
      </c>
      <c r="P93" s="23"/>
      <c r="Q93" s="24">
        <f t="shared" si="24"/>
        <v>47.360900000000129</v>
      </c>
      <c r="R93" s="25"/>
      <c r="S93" s="80">
        <f t="shared" si="19"/>
        <v>3756.5</v>
      </c>
      <c r="T93" s="26"/>
      <c r="U93" s="26"/>
      <c r="V93" s="26"/>
      <c r="W93" s="27">
        <f t="shared" si="20"/>
        <v>139.43210000000045</v>
      </c>
      <c r="X93" s="28">
        <f t="shared" si="16"/>
        <v>69.716050000000223</v>
      </c>
    </row>
    <row r="94" spans="1:24" ht="51.75" x14ac:dyDescent="0.25">
      <c r="A94" s="78" t="s">
        <v>307</v>
      </c>
      <c r="B94" s="29" t="s">
        <v>195</v>
      </c>
      <c r="C94" s="16" t="s">
        <v>196</v>
      </c>
      <c r="D94" s="16" t="s">
        <v>304</v>
      </c>
      <c r="E94" s="17">
        <v>18871</v>
      </c>
      <c r="F94" s="4">
        <v>0.97740000000000005</v>
      </c>
      <c r="G94" s="19">
        <f t="shared" si="17"/>
        <v>18444.5154</v>
      </c>
      <c r="H94" s="20">
        <f t="shared" si="18"/>
        <v>426.48459999999977</v>
      </c>
      <c r="I94" s="18"/>
      <c r="J94" s="21"/>
      <c r="K94" s="191"/>
      <c r="L94" s="77" t="s">
        <v>302</v>
      </c>
      <c r="M94" s="17">
        <v>14939</v>
      </c>
      <c r="N94" s="31">
        <v>0.98650000000000004</v>
      </c>
      <c r="O94" s="7">
        <f t="shared" si="22"/>
        <v>14737.3235</v>
      </c>
      <c r="P94" s="23"/>
      <c r="Q94" s="24">
        <f t="shared" si="24"/>
        <v>201.67649999999958</v>
      </c>
      <c r="R94" s="25"/>
      <c r="S94" s="80">
        <f t="shared" si="19"/>
        <v>16905</v>
      </c>
      <c r="T94" s="26"/>
      <c r="U94" s="26"/>
      <c r="V94" s="26"/>
      <c r="W94" s="27">
        <f t="shared" si="20"/>
        <v>628.16109999999935</v>
      </c>
      <c r="X94" s="28">
        <f t="shared" si="16"/>
        <v>314.08054999999968</v>
      </c>
    </row>
    <row r="95" spans="1:24" ht="39" x14ac:dyDescent="0.25">
      <c r="A95" s="78" t="s">
        <v>307</v>
      </c>
      <c r="B95" s="29">
        <v>78</v>
      </c>
      <c r="C95" s="16" t="s">
        <v>197</v>
      </c>
      <c r="D95" s="16" t="s">
        <v>304</v>
      </c>
      <c r="E95" s="17">
        <v>9137</v>
      </c>
      <c r="F95" s="4">
        <v>0.87429999999999997</v>
      </c>
      <c r="G95" s="19">
        <f t="shared" si="17"/>
        <v>7988.4790999999996</v>
      </c>
      <c r="H95" s="20">
        <f t="shared" si="18"/>
        <v>1148.5209000000004</v>
      </c>
      <c r="I95" s="18"/>
      <c r="J95" s="21"/>
      <c r="K95" s="191"/>
      <c r="L95" s="77" t="s">
        <v>303</v>
      </c>
      <c r="M95" s="17">
        <v>11469</v>
      </c>
      <c r="N95" s="31">
        <v>0.98709999999999998</v>
      </c>
      <c r="O95" s="7">
        <f>M95*N95</f>
        <v>11321.0499</v>
      </c>
      <c r="P95" s="23"/>
      <c r="Q95" s="24">
        <f t="shared" si="24"/>
        <v>147.95010000000002</v>
      </c>
      <c r="R95" s="25"/>
      <c r="S95" s="80">
        <f t="shared" si="19"/>
        <v>10303</v>
      </c>
      <c r="T95" s="26"/>
      <c r="U95" s="26"/>
      <c r="V95" s="26"/>
      <c r="W95" s="27">
        <f t="shared" si="20"/>
        <v>1296.4710000000005</v>
      </c>
      <c r="X95" s="28">
        <f t="shared" si="16"/>
        <v>648.23550000000023</v>
      </c>
    </row>
    <row r="96" spans="1:24" ht="39" x14ac:dyDescent="0.25">
      <c r="A96" s="78" t="s">
        <v>307</v>
      </c>
      <c r="B96" s="29" t="s">
        <v>198</v>
      </c>
      <c r="C96" s="16" t="s">
        <v>199</v>
      </c>
      <c r="D96" s="16" t="s">
        <v>304</v>
      </c>
      <c r="E96" s="17">
        <v>27105</v>
      </c>
      <c r="F96" s="4">
        <v>0.96850000000000003</v>
      </c>
      <c r="G96" s="19">
        <f t="shared" si="17"/>
        <v>26251.192500000001</v>
      </c>
      <c r="H96" s="20">
        <f t="shared" si="18"/>
        <v>853.80749999999898</v>
      </c>
      <c r="I96" s="18"/>
      <c r="J96" s="21"/>
      <c r="K96" s="191"/>
      <c r="L96" s="77" t="s">
        <v>303</v>
      </c>
      <c r="M96" s="17">
        <v>23802</v>
      </c>
      <c r="N96" s="31">
        <v>0.97540000000000004</v>
      </c>
      <c r="O96" s="7">
        <f t="shared" si="22"/>
        <v>23216.470800000003</v>
      </c>
      <c r="P96" s="23"/>
      <c r="Q96" s="24">
        <f t="shared" ref="Q96:Q103" si="25">M96-O96</f>
        <v>585.52919999999722</v>
      </c>
      <c r="R96" s="25"/>
      <c r="S96" s="80">
        <f t="shared" si="19"/>
        <v>25453.5</v>
      </c>
      <c r="T96" s="26"/>
      <c r="U96" s="26"/>
      <c r="V96" s="26"/>
      <c r="W96" s="27">
        <f t="shared" si="20"/>
        <v>1439.3366999999962</v>
      </c>
      <c r="X96" s="28">
        <f t="shared" si="16"/>
        <v>719.6683499999981</v>
      </c>
    </row>
    <row r="97" spans="1:24" ht="39" x14ac:dyDescent="0.25">
      <c r="A97" s="78" t="s">
        <v>307</v>
      </c>
      <c r="B97" s="29" t="s">
        <v>200</v>
      </c>
      <c r="C97" s="16" t="s">
        <v>201</v>
      </c>
      <c r="D97" s="16" t="s">
        <v>304</v>
      </c>
      <c r="E97" s="17">
        <v>17897</v>
      </c>
      <c r="F97" s="4">
        <v>0.98670000000000002</v>
      </c>
      <c r="G97" s="19">
        <f t="shared" si="17"/>
        <v>17658.9699</v>
      </c>
      <c r="H97" s="20">
        <f t="shared" si="18"/>
        <v>238.03009999999995</v>
      </c>
      <c r="I97" s="18"/>
      <c r="J97" s="21"/>
      <c r="K97" s="191"/>
      <c r="L97" s="77" t="s">
        <v>303</v>
      </c>
      <c r="M97" s="17">
        <v>14769</v>
      </c>
      <c r="N97" s="31">
        <v>0.97540000000000004</v>
      </c>
      <c r="O97" s="7">
        <f t="shared" si="22"/>
        <v>14405.6826</v>
      </c>
      <c r="P97" s="23"/>
      <c r="Q97" s="24">
        <f t="shared" si="25"/>
        <v>363.31739999999991</v>
      </c>
      <c r="R97" s="25"/>
      <c r="S97" s="80">
        <f t="shared" si="19"/>
        <v>16333</v>
      </c>
      <c r="T97" s="26"/>
      <c r="U97" s="26"/>
      <c r="V97" s="26"/>
      <c r="W97" s="27">
        <f t="shared" si="20"/>
        <v>601.34749999999985</v>
      </c>
      <c r="X97" s="28">
        <f t="shared" si="16"/>
        <v>300.67374999999993</v>
      </c>
    </row>
    <row r="98" spans="1:24" ht="39" x14ac:dyDescent="0.25">
      <c r="A98" s="78" t="s">
        <v>307</v>
      </c>
      <c r="B98" s="29" t="s">
        <v>202</v>
      </c>
      <c r="C98" s="16" t="s">
        <v>203</v>
      </c>
      <c r="D98" s="16" t="s">
        <v>302</v>
      </c>
      <c r="E98" s="17">
        <v>11687</v>
      </c>
      <c r="F98" s="4">
        <v>0.99580000000000002</v>
      </c>
      <c r="G98" s="19">
        <f t="shared" si="17"/>
        <v>11637.9146</v>
      </c>
      <c r="H98" s="20">
        <f t="shared" si="18"/>
        <v>49.085399999999936</v>
      </c>
      <c r="I98" s="18"/>
      <c r="J98" s="21"/>
      <c r="K98" s="191"/>
      <c r="L98" s="77" t="s">
        <v>302</v>
      </c>
      <c r="M98" s="17">
        <v>10526</v>
      </c>
      <c r="N98" s="31">
        <v>0.99790000000000001</v>
      </c>
      <c r="O98" s="7">
        <f>M98*N98</f>
        <v>10503.895399999999</v>
      </c>
      <c r="P98" s="23"/>
      <c r="Q98" s="24">
        <f>M98-O98</f>
        <v>22.104600000000573</v>
      </c>
      <c r="R98" s="25"/>
      <c r="S98" s="80">
        <f t="shared" si="19"/>
        <v>11106.5</v>
      </c>
      <c r="T98" s="26"/>
      <c r="U98" s="26"/>
      <c r="V98" s="26"/>
      <c r="W98" s="27">
        <f t="shared" si="20"/>
        <v>71.190000000000509</v>
      </c>
      <c r="X98" s="28">
        <f t="shared" si="16"/>
        <v>35.595000000000255</v>
      </c>
    </row>
    <row r="99" spans="1:24" ht="39" x14ac:dyDescent="0.25">
      <c r="A99" s="78" t="s">
        <v>307</v>
      </c>
      <c r="B99" s="29" t="s">
        <v>204</v>
      </c>
      <c r="C99" s="16" t="s">
        <v>205</v>
      </c>
      <c r="D99" s="16" t="s">
        <v>304</v>
      </c>
      <c r="E99" s="17">
        <v>23366</v>
      </c>
      <c r="F99" s="4">
        <v>0.97299999999999998</v>
      </c>
      <c r="G99" s="19">
        <f t="shared" si="17"/>
        <v>22735.117999999999</v>
      </c>
      <c r="H99" s="20">
        <f t="shared" si="18"/>
        <v>630.88200000000143</v>
      </c>
      <c r="I99" s="18"/>
      <c r="J99" s="21"/>
      <c r="K99" s="191"/>
      <c r="L99" s="77" t="s">
        <v>302</v>
      </c>
      <c r="M99" s="17">
        <v>22062</v>
      </c>
      <c r="N99" s="31">
        <v>0.97540000000000004</v>
      </c>
      <c r="O99" s="7">
        <f t="shared" si="22"/>
        <v>21519.274799999999</v>
      </c>
      <c r="P99" s="23"/>
      <c r="Q99" s="24">
        <f t="shared" si="25"/>
        <v>542.72520000000077</v>
      </c>
      <c r="R99" s="25"/>
      <c r="S99" s="80">
        <f t="shared" si="19"/>
        <v>22714</v>
      </c>
      <c r="T99" s="26"/>
      <c r="U99" s="26"/>
      <c r="V99" s="26"/>
      <c r="W99" s="27">
        <f t="shared" si="20"/>
        <v>1173.6072000000022</v>
      </c>
      <c r="X99" s="28">
        <f t="shared" si="16"/>
        <v>586.8036000000011</v>
      </c>
    </row>
    <row r="100" spans="1:24" ht="39" x14ac:dyDescent="0.25">
      <c r="A100" s="78" t="s">
        <v>307</v>
      </c>
      <c r="B100" s="29" t="s">
        <v>206</v>
      </c>
      <c r="C100" s="16" t="s">
        <v>207</v>
      </c>
      <c r="D100" s="16" t="s">
        <v>304</v>
      </c>
      <c r="E100" s="17">
        <v>28116</v>
      </c>
      <c r="F100" s="4">
        <v>0.97030000000000005</v>
      </c>
      <c r="G100" s="19">
        <f t="shared" si="17"/>
        <v>27280.954800000003</v>
      </c>
      <c r="H100" s="20">
        <f t="shared" si="18"/>
        <v>835.04519999999684</v>
      </c>
      <c r="I100" s="18"/>
      <c r="J100" s="21"/>
      <c r="K100" s="191"/>
      <c r="L100" s="77" t="s">
        <v>302</v>
      </c>
      <c r="M100" s="17">
        <v>22057</v>
      </c>
      <c r="N100" s="31">
        <v>0.97540000000000004</v>
      </c>
      <c r="O100" s="7">
        <f t="shared" si="22"/>
        <v>21514.397800000002</v>
      </c>
      <c r="P100" s="23"/>
      <c r="Q100" s="24">
        <f t="shared" si="25"/>
        <v>542.60219999999754</v>
      </c>
      <c r="R100" s="25"/>
      <c r="S100" s="80">
        <f t="shared" si="19"/>
        <v>25086.5</v>
      </c>
      <c r="T100" s="26"/>
      <c r="U100" s="26"/>
      <c r="V100" s="26"/>
      <c r="W100" s="27">
        <f t="shared" si="20"/>
        <v>1377.6473999999944</v>
      </c>
      <c r="X100" s="28">
        <f t="shared" si="16"/>
        <v>688.82369999999719</v>
      </c>
    </row>
    <row r="101" spans="1:24" ht="39" x14ac:dyDescent="0.25">
      <c r="A101" s="78" t="s">
        <v>307</v>
      </c>
      <c r="B101" s="29" t="s">
        <v>208</v>
      </c>
      <c r="C101" s="16" t="s">
        <v>209</v>
      </c>
      <c r="D101" s="16" t="s">
        <v>303</v>
      </c>
      <c r="E101" s="17">
        <v>6805</v>
      </c>
      <c r="F101" s="4">
        <v>0.99470000000000003</v>
      </c>
      <c r="G101" s="19">
        <f t="shared" si="17"/>
        <v>6768.9335000000001</v>
      </c>
      <c r="H101" s="20">
        <f t="shared" si="18"/>
        <v>36.066499999999905</v>
      </c>
      <c r="I101" s="18"/>
      <c r="J101" s="21"/>
      <c r="K101" s="191"/>
      <c r="L101" s="77" t="s">
        <v>303</v>
      </c>
      <c r="M101" s="17">
        <v>5894</v>
      </c>
      <c r="N101" s="31">
        <v>0.97540000000000004</v>
      </c>
      <c r="O101" s="7">
        <f t="shared" si="22"/>
        <v>5749.0075999999999</v>
      </c>
      <c r="P101" s="23"/>
      <c r="Q101" s="24">
        <f t="shared" si="25"/>
        <v>144.99240000000009</v>
      </c>
      <c r="R101" s="25"/>
      <c r="S101" s="80">
        <f t="shared" si="19"/>
        <v>6349.5</v>
      </c>
      <c r="T101" s="26"/>
      <c r="U101" s="26"/>
      <c r="V101" s="26"/>
      <c r="W101" s="27">
        <f t="shared" si="20"/>
        <v>181.05889999999999</v>
      </c>
      <c r="X101" s="28">
        <f t="shared" si="16"/>
        <v>90.529449999999997</v>
      </c>
    </row>
    <row r="102" spans="1:24" ht="39" x14ac:dyDescent="0.25">
      <c r="A102" s="78" t="s">
        <v>307</v>
      </c>
      <c r="B102" s="29" t="s">
        <v>210</v>
      </c>
      <c r="C102" s="16" t="s">
        <v>211</v>
      </c>
      <c r="D102" s="16" t="s">
        <v>303</v>
      </c>
      <c r="E102" s="17">
        <v>6434</v>
      </c>
      <c r="F102" s="4">
        <v>0.99370000000000003</v>
      </c>
      <c r="G102" s="19">
        <f t="shared" si="17"/>
        <v>6393.4657999999999</v>
      </c>
      <c r="H102" s="20">
        <f t="shared" si="18"/>
        <v>40.534200000000055</v>
      </c>
      <c r="I102" s="18"/>
      <c r="J102" s="21"/>
      <c r="K102" s="191"/>
      <c r="L102" s="77" t="s">
        <v>303</v>
      </c>
      <c r="M102" s="17">
        <v>5266</v>
      </c>
      <c r="N102" s="31">
        <v>0.99619999999999997</v>
      </c>
      <c r="O102" s="7">
        <f>M102*N102</f>
        <v>5245.9892</v>
      </c>
      <c r="P102" s="23"/>
      <c r="Q102" s="24">
        <f t="shared" si="25"/>
        <v>20.010800000000017</v>
      </c>
      <c r="R102" s="25"/>
      <c r="S102" s="80">
        <f t="shared" si="19"/>
        <v>5850</v>
      </c>
      <c r="T102" s="26"/>
      <c r="U102" s="26"/>
      <c r="V102" s="26"/>
      <c r="W102" s="27">
        <f t="shared" si="20"/>
        <v>60.545000000000073</v>
      </c>
      <c r="X102" s="28">
        <f t="shared" si="16"/>
        <v>30.272500000000036</v>
      </c>
    </row>
    <row r="103" spans="1:24" ht="51.75" x14ac:dyDescent="0.25">
      <c r="A103" s="78" t="s">
        <v>307</v>
      </c>
      <c r="B103" s="29">
        <v>86</v>
      </c>
      <c r="C103" s="16" t="s">
        <v>212</v>
      </c>
      <c r="D103" s="16" t="s">
        <v>453</v>
      </c>
      <c r="E103" s="17">
        <v>8576</v>
      </c>
      <c r="F103" s="4">
        <v>0.99619999999999997</v>
      </c>
      <c r="G103" s="19">
        <f t="shared" si="17"/>
        <v>8543.4112000000005</v>
      </c>
      <c r="H103" s="20">
        <f t="shared" si="18"/>
        <v>32.588799999999537</v>
      </c>
      <c r="I103" s="18"/>
      <c r="J103" s="21"/>
      <c r="K103" s="191"/>
      <c r="L103" s="77" t="s">
        <v>303</v>
      </c>
      <c r="M103" s="17">
        <v>10491</v>
      </c>
      <c r="N103" s="31">
        <v>0.99529999999999996</v>
      </c>
      <c r="O103" s="7">
        <f>M103*N103</f>
        <v>10441.692299999999</v>
      </c>
      <c r="P103" s="23"/>
      <c r="Q103" s="24">
        <f t="shared" si="25"/>
        <v>49.307700000001205</v>
      </c>
      <c r="R103" s="25"/>
      <c r="S103" s="80">
        <f t="shared" si="19"/>
        <v>9533.5</v>
      </c>
      <c r="T103" s="26"/>
      <c r="U103" s="26"/>
      <c r="V103" s="26"/>
      <c r="W103" s="27">
        <f t="shared" si="20"/>
        <v>81.896500000000742</v>
      </c>
      <c r="X103" s="28">
        <f t="shared" si="16"/>
        <v>40.948250000000371</v>
      </c>
    </row>
    <row r="104" spans="1:24" ht="39" x14ac:dyDescent="0.25">
      <c r="A104" s="78" t="s">
        <v>307</v>
      </c>
      <c r="B104" s="29" t="s">
        <v>213</v>
      </c>
      <c r="C104" s="16" t="s">
        <v>214</v>
      </c>
      <c r="D104" s="16" t="s">
        <v>302</v>
      </c>
      <c r="E104" s="17">
        <v>2573</v>
      </c>
      <c r="F104" s="4">
        <v>0.99570000000000003</v>
      </c>
      <c r="G104" s="19">
        <f t="shared" ref="G104:G134" si="26">E104*F104</f>
        <v>2561.9360999999999</v>
      </c>
      <c r="H104" s="20">
        <f t="shared" ref="H104:H135" si="27">E104-G104</f>
        <v>11.063900000000103</v>
      </c>
      <c r="I104" s="18"/>
      <c r="J104" s="21"/>
      <c r="K104" s="191"/>
      <c r="L104" s="77" t="s">
        <v>302</v>
      </c>
      <c r="M104" s="17">
        <v>2260</v>
      </c>
      <c r="N104" s="31">
        <v>0.99739999999999995</v>
      </c>
      <c r="O104" s="7">
        <f t="shared" si="22"/>
        <v>2254.1239999999998</v>
      </c>
      <c r="P104" s="23"/>
      <c r="Q104" s="24">
        <f t="shared" ref="Q104:Q123" si="28">M104-O104</f>
        <v>5.8760000000002037</v>
      </c>
      <c r="R104" s="25"/>
      <c r="S104" s="80">
        <f t="shared" si="19"/>
        <v>2416.5</v>
      </c>
      <c r="T104" s="26"/>
      <c r="U104" s="26"/>
      <c r="V104" s="26"/>
      <c r="W104" s="27">
        <f t="shared" ref="W104:W135" si="29">H104+Q104</f>
        <v>16.939900000000307</v>
      </c>
      <c r="X104" s="28">
        <f t="shared" si="16"/>
        <v>8.4699500000001535</v>
      </c>
    </row>
    <row r="105" spans="1:24" ht="51.75" x14ac:dyDescent="0.25">
      <c r="A105" s="78" t="s">
        <v>307</v>
      </c>
      <c r="B105" s="29">
        <v>88</v>
      </c>
      <c r="C105" s="16" t="s">
        <v>215</v>
      </c>
      <c r="D105" s="16" t="s">
        <v>454</v>
      </c>
      <c r="E105" s="17">
        <v>8406</v>
      </c>
      <c r="F105" s="4">
        <v>0.99070000000000003</v>
      </c>
      <c r="G105" s="19">
        <f t="shared" si="26"/>
        <v>8327.8242000000009</v>
      </c>
      <c r="H105" s="20">
        <f t="shared" si="27"/>
        <v>78.175799999999072</v>
      </c>
      <c r="I105" s="18"/>
      <c r="J105" s="21"/>
      <c r="K105" s="191"/>
      <c r="L105" s="77" t="s">
        <v>302</v>
      </c>
      <c r="M105" s="17">
        <v>7262</v>
      </c>
      <c r="N105" s="31">
        <v>0.99380000000000002</v>
      </c>
      <c r="O105" s="7">
        <f>M105*N105</f>
        <v>7216.9755999999998</v>
      </c>
      <c r="P105" s="23"/>
      <c r="Q105" s="24">
        <f t="shared" si="28"/>
        <v>45.024400000000242</v>
      </c>
      <c r="R105" s="25"/>
      <c r="S105" s="80">
        <f t="shared" si="19"/>
        <v>7834</v>
      </c>
      <c r="T105" s="26"/>
      <c r="U105" s="26"/>
      <c r="V105" s="26"/>
      <c r="W105" s="27">
        <f t="shared" si="29"/>
        <v>123.20019999999931</v>
      </c>
      <c r="X105" s="28">
        <f t="shared" si="16"/>
        <v>61.600099999999657</v>
      </c>
    </row>
    <row r="106" spans="1:24" ht="39" x14ac:dyDescent="0.25">
      <c r="A106" s="78" t="s">
        <v>307</v>
      </c>
      <c r="B106" s="29" t="s">
        <v>223</v>
      </c>
      <c r="C106" s="16" t="s">
        <v>224</v>
      </c>
      <c r="D106" s="16" t="s">
        <v>303</v>
      </c>
      <c r="E106" s="17">
        <v>8179</v>
      </c>
      <c r="F106" s="4">
        <v>0.99039999999999995</v>
      </c>
      <c r="G106" s="19">
        <f t="shared" si="26"/>
        <v>8100.4815999999992</v>
      </c>
      <c r="H106" s="20">
        <f t="shared" si="27"/>
        <v>78.518400000000838</v>
      </c>
      <c r="I106" s="18"/>
      <c r="J106" s="21"/>
      <c r="K106" s="191"/>
      <c r="L106" s="77" t="s">
        <v>303</v>
      </c>
      <c r="M106" s="17">
        <v>6572</v>
      </c>
      <c r="N106" s="31">
        <v>0.98070000000000002</v>
      </c>
      <c r="O106" s="7">
        <f>M106*N106</f>
        <v>6445.1603999999998</v>
      </c>
      <c r="P106" s="23"/>
      <c r="Q106" s="24">
        <f t="shared" si="28"/>
        <v>126.83960000000025</v>
      </c>
      <c r="R106" s="22"/>
      <c r="S106" s="80">
        <f t="shared" si="19"/>
        <v>7375.5</v>
      </c>
      <c r="T106" s="26"/>
      <c r="U106" s="26"/>
      <c r="V106" s="26"/>
      <c r="W106" s="27">
        <f t="shared" si="29"/>
        <v>205.35800000000108</v>
      </c>
      <c r="X106" s="28">
        <f t="shared" ref="X106:X150" si="30">((H106+Q106)/2)</f>
        <v>102.67900000000054</v>
      </c>
    </row>
    <row r="107" spans="1:24" ht="39" x14ac:dyDescent="0.25">
      <c r="A107" s="78" t="s">
        <v>307</v>
      </c>
      <c r="B107" s="29" t="s">
        <v>225</v>
      </c>
      <c r="C107" s="53" t="s">
        <v>226</v>
      </c>
      <c r="D107" s="53" t="s">
        <v>303</v>
      </c>
      <c r="E107" s="17">
        <v>13713</v>
      </c>
      <c r="F107" s="4">
        <v>0.98829999999999996</v>
      </c>
      <c r="G107" s="19">
        <f t="shared" si="26"/>
        <v>13552.5579</v>
      </c>
      <c r="H107" s="20">
        <f t="shared" si="27"/>
        <v>160.44210000000021</v>
      </c>
      <c r="I107" s="18"/>
      <c r="J107" s="21"/>
      <c r="K107" s="191"/>
      <c r="L107" s="77" t="s">
        <v>303</v>
      </c>
      <c r="M107" s="17">
        <v>13338</v>
      </c>
      <c r="N107" s="31">
        <v>0.97540000000000004</v>
      </c>
      <c r="O107" s="7">
        <f t="shared" si="22"/>
        <v>13009.885200000001</v>
      </c>
      <c r="P107" s="23"/>
      <c r="Q107" s="24">
        <f t="shared" si="28"/>
        <v>328.11479999999938</v>
      </c>
      <c r="R107" s="22"/>
      <c r="S107" s="80">
        <f t="shared" si="19"/>
        <v>13525.5</v>
      </c>
      <c r="T107" s="26"/>
      <c r="U107" s="26"/>
      <c r="V107" s="26"/>
      <c r="W107" s="27">
        <f t="shared" si="29"/>
        <v>488.55689999999959</v>
      </c>
      <c r="X107" s="28">
        <f t="shared" si="30"/>
        <v>244.27844999999979</v>
      </c>
    </row>
    <row r="108" spans="1:24" ht="39" x14ac:dyDescent="0.25">
      <c r="A108" s="78" t="s">
        <v>307</v>
      </c>
      <c r="B108" s="29" t="s">
        <v>227</v>
      </c>
      <c r="C108" s="16" t="s">
        <v>228</v>
      </c>
      <c r="D108" s="16" t="s">
        <v>303</v>
      </c>
      <c r="E108" s="17">
        <v>18685</v>
      </c>
      <c r="F108" s="4">
        <v>0.98399999999999999</v>
      </c>
      <c r="G108" s="19">
        <f t="shared" si="26"/>
        <v>18386.04</v>
      </c>
      <c r="H108" s="20">
        <f t="shared" si="27"/>
        <v>298.95999999999913</v>
      </c>
      <c r="I108" s="18"/>
      <c r="J108" s="21"/>
      <c r="K108" s="191"/>
      <c r="L108" s="77" t="s">
        <v>302</v>
      </c>
      <c r="M108" s="17">
        <v>15447</v>
      </c>
      <c r="N108" s="31">
        <v>0.97540000000000004</v>
      </c>
      <c r="O108" s="7">
        <f t="shared" si="22"/>
        <v>15067.0038</v>
      </c>
      <c r="P108" s="23"/>
      <c r="Q108" s="24">
        <f t="shared" si="28"/>
        <v>379.99619999999959</v>
      </c>
      <c r="R108" s="22"/>
      <c r="S108" s="80">
        <f t="shared" si="19"/>
        <v>17066</v>
      </c>
      <c r="T108" s="26"/>
      <c r="U108" s="26"/>
      <c r="V108" s="26"/>
      <c r="W108" s="27">
        <f t="shared" si="29"/>
        <v>678.95619999999872</v>
      </c>
      <c r="X108" s="28">
        <f t="shared" si="30"/>
        <v>339.47809999999936</v>
      </c>
    </row>
    <row r="109" spans="1:24" ht="39" x14ac:dyDescent="0.25">
      <c r="A109" s="78" t="s">
        <v>307</v>
      </c>
      <c r="B109" s="29" t="s">
        <v>229</v>
      </c>
      <c r="C109" s="16" t="s">
        <v>230</v>
      </c>
      <c r="D109" s="16" t="s">
        <v>303</v>
      </c>
      <c r="E109" s="17">
        <v>17117</v>
      </c>
      <c r="F109" s="4">
        <v>0.97809999999999997</v>
      </c>
      <c r="G109" s="19">
        <f t="shared" si="26"/>
        <v>16742.137699999999</v>
      </c>
      <c r="H109" s="20">
        <f t="shared" si="27"/>
        <v>374.86230000000069</v>
      </c>
      <c r="I109" s="18"/>
      <c r="J109" s="21"/>
      <c r="K109" s="191"/>
      <c r="L109" s="77" t="s">
        <v>302</v>
      </c>
      <c r="M109" s="17">
        <v>18130</v>
      </c>
      <c r="N109" s="31">
        <v>0.97540000000000004</v>
      </c>
      <c r="O109" s="7">
        <f t="shared" si="22"/>
        <v>17684.002</v>
      </c>
      <c r="P109" s="23"/>
      <c r="Q109" s="24">
        <f t="shared" si="28"/>
        <v>445.99799999999959</v>
      </c>
      <c r="R109" s="22"/>
      <c r="S109" s="80">
        <f t="shared" si="19"/>
        <v>17623.5</v>
      </c>
      <c r="T109" s="26"/>
      <c r="U109" s="26"/>
      <c r="V109" s="26"/>
      <c r="W109" s="27">
        <f t="shared" si="29"/>
        <v>820.86030000000028</v>
      </c>
      <c r="X109" s="28">
        <f t="shared" si="30"/>
        <v>410.43015000000014</v>
      </c>
    </row>
    <row r="110" spans="1:24" ht="39" x14ac:dyDescent="0.25">
      <c r="A110" s="78" t="s">
        <v>307</v>
      </c>
      <c r="B110" s="29" t="s">
        <v>231</v>
      </c>
      <c r="C110" s="16" t="s">
        <v>232</v>
      </c>
      <c r="D110" s="16" t="s">
        <v>303</v>
      </c>
      <c r="E110" s="17">
        <v>18092</v>
      </c>
      <c r="F110" s="4">
        <v>0.96989999999999998</v>
      </c>
      <c r="G110" s="19">
        <f t="shared" si="26"/>
        <v>17547.430799999998</v>
      </c>
      <c r="H110" s="20">
        <f t="shared" si="27"/>
        <v>544.56920000000173</v>
      </c>
      <c r="I110" s="18"/>
      <c r="J110" s="21"/>
      <c r="K110" s="191"/>
      <c r="L110" s="77" t="s">
        <v>302</v>
      </c>
      <c r="M110" s="17">
        <v>25958</v>
      </c>
      <c r="N110" s="31">
        <v>0.97540000000000004</v>
      </c>
      <c r="O110" s="7">
        <f>M110*N110</f>
        <v>25319.433199999999</v>
      </c>
      <c r="P110" s="23"/>
      <c r="Q110" s="24">
        <f t="shared" si="28"/>
        <v>638.56680000000051</v>
      </c>
      <c r="R110" s="22"/>
      <c r="S110" s="80">
        <f t="shared" si="19"/>
        <v>22025</v>
      </c>
      <c r="T110" s="26"/>
      <c r="U110" s="26"/>
      <c r="V110" s="26"/>
      <c r="W110" s="27">
        <f t="shared" si="29"/>
        <v>1183.1360000000022</v>
      </c>
      <c r="X110" s="28">
        <f t="shared" si="30"/>
        <v>591.56800000000112</v>
      </c>
    </row>
    <row r="111" spans="1:24" ht="39" x14ac:dyDescent="0.25">
      <c r="A111" s="78" t="s">
        <v>307</v>
      </c>
      <c r="B111" s="29" t="s">
        <v>233</v>
      </c>
      <c r="C111" s="16" t="s">
        <v>234</v>
      </c>
      <c r="D111" s="16" t="s">
        <v>303</v>
      </c>
      <c r="E111" s="17">
        <v>21139</v>
      </c>
      <c r="F111" s="4">
        <v>0.97670000000000001</v>
      </c>
      <c r="G111" s="19">
        <f t="shared" si="26"/>
        <v>20646.461299999999</v>
      </c>
      <c r="H111" s="20">
        <f t="shared" si="27"/>
        <v>492.53870000000097</v>
      </c>
      <c r="I111" s="18"/>
      <c r="J111" s="21"/>
      <c r="K111" s="191"/>
      <c r="L111" s="77" t="s">
        <v>302</v>
      </c>
      <c r="M111" s="17">
        <v>25283</v>
      </c>
      <c r="N111" s="31">
        <v>0.97540000000000004</v>
      </c>
      <c r="O111" s="7">
        <f t="shared" si="22"/>
        <v>24661.038200000003</v>
      </c>
      <c r="P111" s="23"/>
      <c r="Q111" s="24">
        <f t="shared" si="28"/>
        <v>621.96179999999731</v>
      </c>
      <c r="R111" s="22"/>
      <c r="S111" s="80">
        <f t="shared" si="19"/>
        <v>23211</v>
      </c>
      <c r="T111" s="26"/>
      <c r="U111" s="26"/>
      <c r="V111" s="26"/>
      <c r="W111" s="27">
        <f t="shared" si="29"/>
        <v>1114.5004999999983</v>
      </c>
      <c r="X111" s="28">
        <f t="shared" si="30"/>
        <v>557.25024999999914</v>
      </c>
    </row>
    <row r="112" spans="1:24" ht="39" x14ac:dyDescent="0.25">
      <c r="A112" s="78" t="s">
        <v>307</v>
      </c>
      <c r="B112" s="29">
        <v>95</v>
      </c>
      <c r="C112" s="16" t="s">
        <v>235</v>
      </c>
      <c r="D112" s="16" t="s">
        <v>303</v>
      </c>
      <c r="E112" s="17">
        <v>30054</v>
      </c>
      <c r="F112" s="4">
        <v>0.96419999999999995</v>
      </c>
      <c r="G112" s="19">
        <f t="shared" si="26"/>
        <v>28978.066799999997</v>
      </c>
      <c r="H112" s="20">
        <f t="shared" si="27"/>
        <v>1075.9332000000031</v>
      </c>
      <c r="I112" s="18"/>
      <c r="J112" s="21"/>
      <c r="K112" s="191"/>
      <c r="L112" s="77" t="s">
        <v>302</v>
      </c>
      <c r="M112" s="17">
        <v>20851</v>
      </c>
      <c r="N112" s="31">
        <v>0.97540000000000004</v>
      </c>
      <c r="O112" s="7">
        <f t="shared" si="22"/>
        <v>20338.065399999999</v>
      </c>
      <c r="P112" s="23"/>
      <c r="Q112" s="24">
        <f t="shared" si="28"/>
        <v>512.9346000000005</v>
      </c>
      <c r="R112" s="22"/>
      <c r="S112" s="80">
        <f t="shared" si="19"/>
        <v>25452.5</v>
      </c>
      <c r="T112" s="26"/>
      <c r="U112" s="26"/>
      <c r="V112" s="26"/>
      <c r="W112" s="27">
        <f t="shared" si="29"/>
        <v>1588.8678000000036</v>
      </c>
      <c r="X112" s="28">
        <f t="shared" si="30"/>
        <v>794.43390000000181</v>
      </c>
    </row>
    <row r="113" spans="1:24" ht="39" x14ac:dyDescent="0.25">
      <c r="A113" s="78" t="s">
        <v>307</v>
      </c>
      <c r="B113" s="29" t="s">
        <v>236</v>
      </c>
      <c r="C113" s="16" t="s">
        <v>237</v>
      </c>
      <c r="D113" s="16" t="s">
        <v>303</v>
      </c>
      <c r="E113" s="17">
        <v>29496</v>
      </c>
      <c r="F113" s="4">
        <v>0.97009999999999996</v>
      </c>
      <c r="G113" s="19">
        <f t="shared" si="26"/>
        <v>28614.069599999999</v>
      </c>
      <c r="H113" s="20">
        <f t="shared" si="27"/>
        <v>881.9304000000011</v>
      </c>
      <c r="I113" s="18"/>
      <c r="J113" s="21"/>
      <c r="K113" s="191"/>
      <c r="L113" s="77" t="s">
        <v>302</v>
      </c>
      <c r="M113" s="17">
        <v>20723</v>
      </c>
      <c r="N113" s="31">
        <v>0.97540000000000004</v>
      </c>
      <c r="O113" s="7">
        <f t="shared" si="22"/>
        <v>20213.214200000002</v>
      </c>
      <c r="P113" s="23"/>
      <c r="Q113" s="24">
        <f t="shared" si="28"/>
        <v>509.78579999999783</v>
      </c>
      <c r="R113" s="22"/>
      <c r="S113" s="80">
        <f t="shared" si="19"/>
        <v>25109.5</v>
      </c>
      <c r="T113" s="26"/>
      <c r="U113" s="26"/>
      <c r="V113" s="26"/>
      <c r="W113" s="27">
        <f t="shared" si="29"/>
        <v>1391.7161999999989</v>
      </c>
      <c r="X113" s="28">
        <f t="shared" si="30"/>
        <v>695.85809999999947</v>
      </c>
    </row>
    <row r="114" spans="1:24" ht="39" x14ac:dyDescent="0.25">
      <c r="A114" s="78" t="s">
        <v>307</v>
      </c>
      <c r="B114" s="29">
        <v>97</v>
      </c>
      <c r="C114" s="16" t="s">
        <v>238</v>
      </c>
      <c r="D114" s="16" t="s">
        <v>303</v>
      </c>
      <c r="E114" s="17">
        <v>24441</v>
      </c>
      <c r="F114" s="4">
        <v>0.97270000000000001</v>
      </c>
      <c r="G114" s="19">
        <f t="shared" si="26"/>
        <v>23773.760699999999</v>
      </c>
      <c r="H114" s="20">
        <f t="shared" si="27"/>
        <v>667.23930000000109</v>
      </c>
      <c r="I114" s="18"/>
      <c r="J114" s="21"/>
      <c r="K114" s="191"/>
      <c r="L114" s="77" t="s">
        <v>302</v>
      </c>
      <c r="M114" s="17">
        <v>25875</v>
      </c>
      <c r="N114" s="31">
        <v>0.97540000000000004</v>
      </c>
      <c r="O114" s="7">
        <f t="shared" si="22"/>
        <v>25238.475000000002</v>
      </c>
      <c r="P114" s="23"/>
      <c r="Q114" s="24">
        <f t="shared" si="28"/>
        <v>636.52499999999782</v>
      </c>
      <c r="R114" s="22"/>
      <c r="S114" s="80">
        <f t="shared" si="19"/>
        <v>25158</v>
      </c>
      <c r="T114" s="26"/>
      <c r="U114" s="26"/>
      <c r="V114" s="26"/>
      <c r="W114" s="27">
        <f t="shared" si="29"/>
        <v>1303.7642999999989</v>
      </c>
      <c r="X114" s="28">
        <f t="shared" si="30"/>
        <v>651.88214999999946</v>
      </c>
    </row>
    <row r="115" spans="1:24" ht="39" x14ac:dyDescent="0.25">
      <c r="A115" s="78" t="s">
        <v>307</v>
      </c>
      <c r="B115" s="29">
        <v>98</v>
      </c>
      <c r="C115" s="16" t="s">
        <v>239</v>
      </c>
      <c r="D115" s="16" t="s">
        <v>303</v>
      </c>
      <c r="E115" s="17">
        <v>25653</v>
      </c>
      <c r="F115" s="4">
        <v>0.96909999999999996</v>
      </c>
      <c r="G115" s="19">
        <f t="shared" si="26"/>
        <v>24860.3223</v>
      </c>
      <c r="H115" s="20">
        <f t="shared" si="27"/>
        <v>792.67770000000019</v>
      </c>
      <c r="I115" s="18"/>
      <c r="J115" s="21"/>
      <c r="K115" s="191"/>
      <c r="L115" s="77" t="s">
        <v>302</v>
      </c>
      <c r="M115" s="17">
        <v>21598</v>
      </c>
      <c r="N115" s="31">
        <v>0.97540000000000004</v>
      </c>
      <c r="O115" s="7">
        <f>M115*N115</f>
        <v>21066.689200000001</v>
      </c>
      <c r="P115" s="23"/>
      <c r="Q115" s="24">
        <f t="shared" si="28"/>
        <v>531.31079999999929</v>
      </c>
      <c r="R115" s="22"/>
      <c r="S115" s="80">
        <f t="shared" si="19"/>
        <v>23625.5</v>
      </c>
      <c r="T115" s="26"/>
      <c r="U115" s="26"/>
      <c r="V115" s="26"/>
      <c r="W115" s="27">
        <f t="shared" si="29"/>
        <v>1323.9884999999995</v>
      </c>
      <c r="X115" s="28">
        <f t="shared" si="30"/>
        <v>661.99424999999974</v>
      </c>
    </row>
    <row r="116" spans="1:24" ht="39" x14ac:dyDescent="0.25">
      <c r="A116" s="78" t="s">
        <v>307</v>
      </c>
      <c r="B116" s="29" t="s">
        <v>240</v>
      </c>
      <c r="C116" s="16" t="s">
        <v>241</v>
      </c>
      <c r="D116" s="16" t="s">
        <v>303</v>
      </c>
      <c r="E116" s="17">
        <v>31304</v>
      </c>
      <c r="F116" s="4">
        <v>0.96619999999999995</v>
      </c>
      <c r="G116" s="19">
        <f t="shared" si="26"/>
        <v>30245.924799999997</v>
      </c>
      <c r="H116" s="20">
        <f t="shared" si="27"/>
        <v>1058.075200000003</v>
      </c>
      <c r="I116" s="18"/>
      <c r="J116" s="21"/>
      <c r="K116" s="191"/>
      <c r="L116" s="77" t="s">
        <v>302</v>
      </c>
      <c r="M116" s="17">
        <v>19318</v>
      </c>
      <c r="N116" s="31">
        <v>0.97540000000000004</v>
      </c>
      <c r="O116" s="7">
        <f t="shared" si="22"/>
        <v>18842.7772</v>
      </c>
      <c r="P116" s="23"/>
      <c r="Q116" s="24">
        <f t="shared" si="28"/>
        <v>475.22279999999955</v>
      </c>
      <c r="R116" s="22"/>
      <c r="S116" s="80">
        <f t="shared" si="19"/>
        <v>25311</v>
      </c>
      <c r="T116" s="26"/>
      <c r="U116" s="26"/>
      <c r="V116" s="26"/>
      <c r="W116" s="27">
        <f t="shared" si="29"/>
        <v>1533.2980000000025</v>
      </c>
      <c r="X116" s="28">
        <f t="shared" si="30"/>
        <v>766.64900000000125</v>
      </c>
    </row>
    <row r="117" spans="1:24" ht="39" x14ac:dyDescent="0.25">
      <c r="A117" s="78" t="s">
        <v>307</v>
      </c>
      <c r="B117" s="29">
        <v>100</v>
      </c>
      <c r="C117" s="16" t="s">
        <v>242</v>
      </c>
      <c r="D117" s="16" t="s">
        <v>303</v>
      </c>
      <c r="E117" s="17">
        <v>24476</v>
      </c>
      <c r="F117" s="4">
        <v>0.97440000000000004</v>
      </c>
      <c r="G117" s="19">
        <f t="shared" si="26"/>
        <v>23849.414400000001</v>
      </c>
      <c r="H117" s="20">
        <f t="shared" si="27"/>
        <v>626.58559999999852</v>
      </c>
      <c r="I117" s="18"/>
      <c r="J117" s="21"/>
      <c r="K117" s="191"/>
      <c r="L117" s="77" t="s">
        <v>303</v>
      </c>
      <c r="M117" s="17">
        <v>21598</v>
      </c>
      <c r="N117" s="31">
        <v>0.96750000000000003</v>
      </c>
      <c r="O117" s="7">
        <f t="shared" ref="O117:O123" si="31">M117*N117</f>
        <v>20896.065000000002</v>
      </c>
      <c r="P117" s="23"/>
      <c r="Q117" s="24">
        <f t="shared" si="28"/>
        <v>701.93499999999767</v>
      </c>
      <c r="R117" s="22"/>
      <c r="S117" s="80">
        <f t="shared" si="19"/>
        <v>23037</v>
      </c>
      <c r="T117" s="26"/>
      <c r="U117" s="26"/>
      <c r="V117" s="26"/>
      <c r="W117" s="27">
        <f t="shared" si="29"/>
        <v>1328.5205999999962</v>
      </c>
      <c r="X117" s="28">
        <f t="shared" si="30"/>
        <v>664.2602999999981</v>
      </c>
    </row>
    <row r="118" spans="1:24" ht="39" x14ac:dyDescent="0.25">
      <c r="A118" s="78" t="s">
        <v>307</v>
      </c>
      <c r="B118" s="29" t="s">
        <v>243</v>
      </c>
      <c r="C118" s="16" t="s">
        <v>244</v>
      </c>
      <c r="D118" s="16" t="s">
        <v>303</v>
      </c>
      <c r="E118" s="17">
        <v>24552</v>
      </c>
      <c r="F118" s="4">
        <v>0.96750000000000003</v>
      </c>
      <c r="G118" s="19">
        <f t="shared" si="26"/>
        <v>23754.06</v>
      </c>
      <c r="H118" s="20">
        <f t="shared" si="27"/>
        <v>797.93999999999869</v>
      </c>
      <c r="I118" s="18"/>
      <c r="J118" s="21"/>
      <c r="K118" s="191"/>
      <c r="L118" s="77" t="s">
        <v>303</v>
      </c>
      <c r="M118" s="17">
        <v>19318</v>
      </c>
      <c r="N118" s="31">
        <v>0.96760000000000002</v>
      </c>
      <c r="O118" s="7">
        <f t="shared" si="31"/>
        <v>18692.096799999999</v>
      </c>
      <c r="P118" s="23"/>
      <c r="Q118" s="24">
        <f t="shared" si="28"/>
        <v>625.90320000000065</v>
      </c>
      <c r="R118" s="22"/>
      <c r="S118" s="80">
        <f t="shared" si="19"/>
        <v>21935</v>
      </c>
      <c r="T118" s="26"/>
      <c r="U118" s="26"/>
      <c r="V118" s="26"/>
      <c r="W118" s="27">
        <f t="shared" si="29"/>
        <v>1423.8431999999993</v>
      </c>
      <c r="X118" s="28">
        <f t="shared" si="30"/>
        <v>711.92159999999967</v>
      </c>
    </row>
    <row r="119" spans="1:24" ht="39" x14ac:dyDescent="0.25">
      <c r="A119" s="78" t="s">
        <v>307</v>
      </c>
      <c r="B119" s="29" t="s">
        <v>245</v>
      </c>
      <c r="C119" s="16" t="s">
        <v>246</v>
      </c>
      <c r="D119" s="16" t="s">
        <v>302</v>
      </c>
      <c r="E119" s="17">
        <v>6581</v>
      </c>
      <c r="F119" s="4">
        <v>0.99470000000000003</v>
      </c>
      <c r="G119" s="19">
        <f t="shared" si="26"/>
        <v>6546.1207000000004</v>
      </c>
      <c r="H119" s="20">
        <f t="shared" si="27"/>
        <v>34.879299999999603</v>
      </c>
      <c r="I119" s="18"/>
      <c r="J119" s="21"/>
      <c r="K119" s="191"/>
      <c r="L119" s="77" t="s">
        <v>302</v>
      </c>
      <c r="M119" s="17">
        <v>6536</v>
      </c>
      <c r="N119" s="31">
        <v>0.98399999999999999</v>
      </c>
      <c r="O119" s="7">
        <f t="shared" si="31"/>
        <v>6431.424</v>
      </c>
      <c r="P119" s="23"/>
      <c r="Q119" s="24">
        <f t="shared" si="28"/>
        <v>104.57600000000002</v>
      </c>
      <c r="R119" s="22"/>
      <c r="S119" s="80">
        <f t="shared" si="19"/>
        <v>6558.5</v>
      </c>
      <c r="T119" s="26"/>
      <c r="U119" s="26"/>
      <c r="V119" s="26"/>
      <c r="W119" s="27">
        <f t="shared" si="29"/>
        <v>139.45529999999962</v>
      </c>
      <c r="X119" s="28">
        <f t="shared" si="30"/>
        <v>69.727649999999812</v>
      </c>
    </row>
    <row r="120" spans="1:24" ht="51.75" x14ac:dyDescent="0.25">
      <c r="B120" s="29" t="s">
        <v>247</v>
      </c>
      <c r="C120" s="16" t="s">
        <v>248</v>
      </c>
      <c r="D120" s="16" t="s">
        <v>303</v>
      </c>
      <c r="E120" s="17">
        <v>8224</v>
      </c>
      <c r="F120" s="4">
        <v>0.99539999999999995</v>
      </c>
      <c r="G120" s="19">
        <f t="shared" si="26"/>
        <v>8186.1695999999993</v>
      </c>
      <c r="H120" s="20">
        <f t="shared" si="27"/>
        <v>37.830400000000736</v>
      </c>
      <c r="I120" s="18"/>
      <c r="J120" s="21"/>
      <c r="K120" s="191"/>
      <c r="L120" s="77" t="s">
        <v>303</v>
      </c>
      <c r="M120" s="17">
        <v>5291</v>
      </c>
      <c r="N120" s="31">
        <v>0.99570000000000003</v>
      </c>
      <c r="O120" s="7">
        <f t="shared" si="31"/>
        <v>5268.2487000000001</v>
      </c>
      <c r="P120" s="23"/>
      <c r="Q120" s="24">
        <f t="shared" si="28"/>
        <v>22.751299999999901</v>
      </c>
      <c r="R120" s="22"/>
      <c r="S120" s="80">
        <f t="shared" si="19"/>
        <v>6757.5</v>
      </c>
      <c r="T120" s="26"/>
      <c r="U120" s="26"/>
      <c r="V120" s="26"/>
      <c r="W120" s="27">
        <f t="shared" si="29"/>
        <v>60.581700000000637</v>
      </c>
      <c r="X120" s="28">
        <f t="shared" si="30"/>
        <v>30.290850000000319</v>
      </c>
    </row>
    <row r="121" spans="1:24" ht="39" x14ac:dyDescent="0.25">
      <c r="A121" s="78" t="s">
        <v>307</v>
      </c>
      <c r="B121" s="29" t="s">
        <v>249</v>
      </c>
      <c r="C121" s="16" t="s">
        <v>470</v>
      </c>
      <c r="D121" s="16" t="s">
        <v>303</v>
      </c>
      <c r="E121" s="17">
        <v>4233</v>
      </c>
      <c r="F121" s="4">
        <v>0.99739999999999995</v>
      </c>
      <c r="G121" s="19">
        <f t="shared" si="26"/>
        <v>4221.9942000000001</v>
      </c>
      <c r="H121" s="20">
        <f t="shared" si="27"/>
        <v>11.005799999999908</v>
      </c>
      <c r="I121" s="18"/>
      <c r="J121" s="21"/>
      <c r="K121" s="191"/>
      <c r="L121" s="77" t="s">
        <v>303</v>
      </c>
      <c r="M121" s="17">
        <v>3356</v>
      </c>
      <c r="N121" s="31">
        <v>0.99350000000000005</v>
      </c>
      <c r="O121" s="7">
        <f t="shared" si="31"/>
        <v>3334.1860000000001</v>
      </c>
      <c r="P121" s="23"/>
      <c r="Q121" s="24">
        <f t="shared" si="28"/>
        <v>21.813999999999851</v>
      </c>
      <c r="R121" s="22"/>
      <c r="S121" s="80">
        <f t="shared" si="19"/>
        <v>3794.5</v>
      </c>
      <c r="T121" s="26"/>
      <c r="U121" s="26"/>
      <c r="V121" s="26"/>
      <c r="W121" s="27">
        <f t="shared" si="29"/>
        <v>32.819799999999759</v>
      </c>
      <c r="X121" s="28">
        <f t="shared" si="30"/>
        <v>16.40989999999988</v>
      </c>
    </row>
    <row r="122" spans="1:24" ht="39" x14ac:dyDescent="0.25">
      <c r="B122" s="29" t="s">
        <v>251</v>
      </c>
      <c r="C122" s="16" t="s">
        <v>252</v>
      </c>
      <c r="D122" s="16" t="s">
        <v>303</v>
      </c>
      <c r="E122" s="17">
        <v>4412</v>
      </c>
      <c r="F122" s="4">
        <v>0.97330000000000005</v>
      </c>
      <c r="G122" s="19">
        <f t="shared" si="26"/>
        <v>4294.1995999999999</v>
      </c>
      <c r="H122" s="20">
        <f t="shared" si="27"/>
        <v>117.80040000000008</v>
      </c>
      <c r="I122" s="18"/>
      <c r="J122" s="21"/>
      <c r="K122" s="191"/>
      <c r="L122" s="77" t="s">
        <v>303</v>
      </c>
      <c r="M122" s="17">
        <v>5233</v>
      </c>
      <c r="N122" s="31">
        <v>0.99299999999999999</v>
      </c>
      <c r="O122" s="7">
        <f t="shared" si="31"/>
        <v>5196.3689999999997</v>
      </c>
      <c r="P122" s="23"/>
      <c r="Q122" s="24">
        <f t="shared" si="28"/>
        <v>36.631000000000313</v>
      </c>
      <c r="R122" s="22"/>
      <c r="S122" s="80">
        <f t="shared" si="19"/>
        <v>4822.5</v>
      </c>
      <c r="T122" s="26"/>
      <c r="U122" s="26"/>
      <c r="V122" s="26"/>
      <c r="W122" s="27">
        <f t="shared" si="29"/>
        <v>154.43140000000039</v>
      </c>
      <c r="X122" s="28">
        <f t="shared" si="30"/>
        <v>77.215700000000197</v>
      </c>
    </row>
    <row r="123" spans="1:24" ht="39" x14ac:dyDescent="0.25">
      <c r="A123" s="78" t="s">
        <v>307</v>
      </c>
      <c r="B123" s="29" t="s">
        <v>253</v>
      </c>
      <c r="C123" s="16" t="s">
        <v>254</v>
      </c>
      <c r="D123" s="16" t="s">
        <v>303</v>
      </c>
      <c r="E123" s="17">
        <v>7971</v>
      </c>
      <c r="F123" s="4">
        <v>0.998</v>
      </c>
      <c r="G123" s="19">
        <f t="shared" si="26"/>
        <v>7955.058</v>
      </c>
      <c r="H123" s="20">
        <f t="shared" si="27"/>
        <v>15.942000000000007</v>
      </c>
      <c r="I123" s="18"/>
      <c r="J123" s="21"/>
      <c r="K123" s="191"/>
      <c r="L123" s="77" t="s">
        <v>303</v>
      </c>
      <c r="M123" s="17">
        <v>6573</v>
      </c>
      <c r="N123" s="31">
        <v>0.99590000000000001</v>
      </c>
      <c r="O123" s="7">
        <f t="shared" si="31"/>
        <v>6546.0506999999998</v>
      </c>
      <c r="P123" s="23"/>
      <c r="Q123" s="24">
        <f t="shared" si="28"/>
        <v>26.949300000000221</v>
      </c>
      <c r="R123" s="22"/>
      <c r="S123" s="80">
        <f t="shared" si="19"/>
        <v>7272</v>
      </c>
      <c r="T123" s="26"/>
      <c r="U123" s="26"/>
      <c r="V123" s="26"/>
      <c r="W123" s="27">
        <f t="shared" si="29"/>
        <v>42.891300000000228</v>
      </c>
      <c r="X123" s="28">
        <f t="shared" si="30"/>
        <v>21.445650000000114</v>
      </c>
    </row>
    <row r="124" spans="1:24" ht="39" x14ac:dyDescent="0.25">
      <c r="A124" s="78" t="s">
        <v>307</v>
      </c>
      <c r="B124" s="29" t="s">
        <v>255</v>
      </c>
      <c r="C124" s="16" t="s">
        <v>256</v>
      </c>
      <c r="D124" s="16" t="s">
        <v>302</v>
      </c>
      <c r="E124" s="17">
        <v>5820</v>
      </c>
      <c r="F124" s="4">
        <v>0.99439999999999995</v>
      </c>
      <c r="G124" s="19">
        <f t="shared" si="26"/>
        <v>5787.4079999999994</v>
      </c>
      <c r="H124" s="20">
        <f t="shared" si="27"/>
        <v>32.592000000000553</v>
      </c>
      <c r="I124" s="18"/>
      <c r="J124" s="21"/>
      <c r="K124" s="191"/>
      <c r="L124" s="77" t="s">
        <v>303</v>
      </c>
      <c r="M124" s="17">
        <v>32227</v>
      </c>
      <c r="N124" s="31">
        <v>0.97540000000000004</v>
      </c>
      <c r="O124" s="7">
        <f t="shared" si="22"/>
        <v>31434.215800000002</v>
      </c>
      <c r="P124" s="23"/>
      <c r="Q124" s="24">
        <f t="shared" ref="Q124:Q129" si="32">M124-O124</f>
        <v>792.78419999999824</v>
      </c>
      <c r="R124" s="22"/>
      <c r="S124" s="80">
        <f t="shared" si="19"/>
        <v>19023.5</v>
      </c>
      <c r="T124" s="26"/>
      <c r="U124" s="26"/>
      <c r="V124" s="26"/>
      <c r="W124" s="27">
        <f t="shared" si="29"/>
        <v>825.37619999999879</v>
      </c>
      <c r="X124" s="28">
        <f t="shared" si="30"/>
        <v>412.68809999999939</v>
      </c>
    </row>
    <row r="125" spans="1:24" ht="51.75" x14ac:dyDescent="0.25">
      <c r="A125" s="78" t="s">
        <v>307</v>
      </c>
      <c r="B125" s="29" t="s">
        <v>257</v>
      </c>
      <c r="C125" s="16" t="s">
        <v>258</v>
      </c>
      <c r="D125" s="16" t="s">
        <v>302</v>
      </c>
      <c r="E125" s="17">
        <v>5054</v>
      </c>
      <c r="F125" s="4">
        <v>0.95630000000000004</v>
      </c>
      <c r="G125" s="19">
        <f t="shared" si="26"/>
        <v>4833.1401999999998</v>
      </c>
      <c r="H125" s="20">
        <f t="shared" si="27"/>
        <v>220.85980000000018</v>
      </c>
      <c r="I125" s="18"/>
      <c r="J125" s="21"/>
      <c r="K125" s="191"/>
      <c r="L125" s="77" t="s">
        <v>302</v>
      </c>
      <c r="M125" s="17">
        <v>3983</v>
      </c>
      <c r="N125" s="31">
        <v>0.97540000000000004</v>
      </c>
      <c r="O125" s="7">
        <f t="shared" si="22"/>
        <v>3885.0182</v>
      </c>
      <c r="P125" s="23"/>
      <c r="Q125" s="24">
        <f t="shared" si="32"/>
        <v>97.981800000000021</v>
      </c>
      <c r="R125" s="22"/>
      <c r="S125" s="80">
        <f t="shared" si="19"/>
        <v>4518.5</v>
      </c>
      <c r="T125" s="26"/>
      <c r="U125" s="26"/>
      <c r="V125" s="26"/>
      <c r="W125" s="27">
        <f t="shared" si="29"/>
        <v>318.8416000000002</v>
      </c>
      <c r="X125" s="28">
        <f t="shared" si="30"/>
        <v>159.4208000000001</v>
      </c>
    </row>
    <row r="126" spans="1:24" ht="51.75" x14ac:dyDescent="0.25">
      <c r="A126" s="78" t="s">
        <v>307</v>
      </c>
      <c r="B126" s="29">
        <v>109</v>
      </c>
      <c r="C126" s="16" t="s">
        <v>259</v>
      </c>
      <c r="D126" s="16" t="s">
        <v>303</v>
      </c>
      <c r="E126" s="17">
        <v>38616</v>
      </c>
      <c r="F126" s="4">
        <v>0.94499999999999995</v>
      </c>
      <c r="G126" s="19">
        <f t="shared" si="26"/>
        <v>36492.119999999995</v>
      </c>
      <c r="H126" s="20">
        <f t="shared" si="27"/>
        <v>2123.8800000000047</v>
      </c>
      <c r="I126" s="18"/>
      <c r="J126" s="21"/>
      <c r="K126" s="191"/>
      <c r="L126" s="77" t="s">
        <v>302</v>
      </c>
      <c r="M126" s="17">
        <v>21013</v>
      </c>
      <c r="N126" s="31">
        <v>0.97540000000000004</v>
      </c>
      <c r="O126" s="7">
        <f t="shared" si="22"/>
        <v>20496.0802</v>
      </c>
      <c r="P126" s="23"/>
      <c r="Q126" s="24">
        <f t="shared" si="32"/>
        <v>516.91979999999967</v>
      </c>
      <c r="R126" s="22"/>
      <c r="S126" s="80">
        <f t="shared" si="19"/>
        <v>29814.5</v>
      </c>
      <c r="T126" s="26"/>
      <c r="U126" s="26"/>
      <c r="V126" s="26"/>
      <c r="W126" s="27">
        <f t="shared" si="29"/>
        <v>2640.7998000000043</v>
      </c>
      <c r="X126" s="28">
        <f t="shared" si="30"/>
        <v>1320.3999000000022</v>
      </c>
    </row>
    <row r="127" spans="1:24" ht="51.75" x14ac:dyDescent="0.25">
      <c r="A127" s="78" t="s">
        <v>307</v>
      </c>
      <c r="B127" s="29">
        <v>110</v>
      </c>
      <c r="C127" s="16" t="s">
        <v>260</v>
      </c>
      <c r="D127" s="16" t="s">
        <v>302</v>
      </c>
      <c r="E127" s="17">
        <v>13035</v>
      </c>
      <c r="F127" s="4">
        <v>0.99339999999999995</v>
      </c>
      <c r="G127" s="19">
        <f t="shared" si="26"/>
        <v>12948.968999999999</v>
      </c>
      <c r="H127" s="20">
        <f t="shared" si="27"/>
        <v>86.031000000000859</v>
      </c>
      <c r="I127" s="18"/>
      <c r="J127" s="21"/>
      <c r="K127" s="191"/>
      <c r="L127" s="77" t="s">
        <v>302</v>
      </c>
      <c r="M127" s="17">
        <v>10180</v>
      </c>
      <c r="N127" s="31">
        <v>0.97540000000000004</v>
      </c>
      <c r="O127" s="7">
        <f t="shared" si="22"/>
        <v>9929.5720000000001</v>
      </c>
      <c r="P127" s="23"/>
      <c r="Q127" s="24">
        <f t="shared" si="32"/>
        <v>250.42799999999988</v>
      </c>
      <c r="R127" s="22"/>
      <c r="S127" s="80">
        <f t="shared" si="19"/>
        <v>11607.5</v>
      </c>
      <c r="T127" s="26"/>
      <c r="U127" s="26"/>
      <c r="V127" s="26"/>
      <c r="W127" s="27">
        <f t="shared" si="29"/>
        <v>336.45900000000074</v>
      </c>
      <c r="X127" s="28">
        <f t="shared" si="30"/>
        <v>168.22950000000037</v>
      </c>
    </row>
    <row r="128" spans="1:24" ht="51.75" x14ac:dyDescent="0.25">
      <c r="A128" s="78" t="s">
        <v>307</v>
      </c>
      <c r="B128" s="29" t="s">
        <v>261</v>
      </c>
      <c r="C128" s="16" t="s">
        <v>262</v>
      </c>
      <c r="D128" s="16" t="s">
        <v>303</v>
      </c>
      <c r="E128" s="17">
        <v>24536</v>
      </c>
      <c r="F128" s="4">
        <v>0.97340000000000004</v>
      </c>
      <c r="G128" s="19">
        <f t="shared" si="26"/>
        <v>23883.342400000001</v>
      </c>
      <c r="H128" s="20">
        <f t="shared" si="27"/>
        <v>652.65759999999864</v>
      </c>
      <c r="I128" s="18"/>
      <c r="J128" s="21"/>
      <c r="K128" s="191"/>
      <c r="L128" s="77" t="s">
        <v>303</v>
      </c>
      <c r="M128" s="17">
        <v>4792</v>
      </c>
      <c r="N128" s="31">
        <v>0.97540000000000004</v>
      </c>
      <c r="O128" s="7">
        <f t="shared" si="22"/>
        <v>4674.1167999999998</v>
      </c>
      <c r="P128" s="23"/>
      <c r="Q128" s="24">
        <f t="shared" si="32"/>
        <v>117.88320000000022</v>
      </c>
      <c r="R128" s="22"/>
      <c r="S128" s="80">
        <f t="shared" si="19"/>
        <v>14664</v>
      </c>
      <c r="T128" s="26"/>
      <c r="U128" s="26"/>
      <c r="V128" s="26"/>
      <c r="W128" s="27">
        <f t="shared" si="29"/>
        <v>770.54079999999885</v>
      </c>
      <c r="X128" s="28">
        <f t="shared" si="30"/>
        <v>385.27039999999943</v>
      </c>
    </row>
    <row r="129" spans="1:24" ht="51.75" x14ac:dyDescent="0.25">
      <c r="A129" s="78" t="s">
        <v>307</v>
      </c>
      <c r="B129" s="29" t="s">
        <v>263</v>
      </c>
      <c r="C129" s="16" t="s">
        <v>264</v>
      </c>
      <c r="D129" s="16" t="s">
        <v>302</v>
      </c>
      <c r="E129" s="17">
        <v>10751</v>
      </c>
      <c r="F129" s="4">
        <v>0.90129999999999999</v>
      </c>
      <c r="G129" s="19">
        <f t="shared" si="26"/>
        <v>9689.8762999999999</v>
      </c>
      <c r="H129" s="20">
        <f t="shared" si="27"/>
        <v>1061.1237000000001</v>
      </c>
      <c r="I129" s="18"/>
      <c r="J129" s="21"/>
      <c r="K129" s="191"/>
      <c r="L129" s="77" t="s">
        <v>303</v>
      </c>
      <c r="M129" s="17">
        <v>2721</v>
      </c>
      <c r="N129" s="31">
        <v>0.97540000000000004</v>
      </c>
      <c r="O129" s="7">
        <f t="shared" si="22"/>
        <v>2654.0634</v>
      </c>
      <c r="P129" s="23"/>
      <c r="Q129" s="24">
        <f t="shared" si="32"/>
        <v>66.936599999999999</v>
      </c>
      <c r="R129" s="22"/>
      <c r="S129" s="80">
        <f t="shared" si="19"/>
        <v>6736</v>
      </c>
      <c r="T129" s="26"/>
      <c r="U129" s="26"/>
      <c r="V129" s="26"/>
      <c r="W129" s="27">
        <f t="shared" si="29"/>
        <v>1128.0603000000001</v>
      </c>
      <c r="X129" s="28">
        <f t="shared" si="30"/>
        <v>564.03015000000005</v>
      </c>
    </row>
    <row r="130" spans="1:24" ht="51.75" x14ac:dyDescent="0.25">
      <c r="A130" s="78" t="s">
        <v>307</v>
      </c>
      <c r="B130" s="29" t="s">
        <v>265</v>
      </c>
      <c r="C130" s="16" t="s">
        <v>266</v>
      </c>
      <c r="D130" s="16" t="s">
        <v>303</v>
      </c>
      <c r="E130" s="17">
        <v>5949</v>
      </c>
      <c r="F130" s="4">
        <v>0.98460000000000003</v>
      </c>
      <c r="G130" s="19">
        <f t="shared" si="26"/>
        <v>5857.3854000000001</v>
      </c>
      <c r="H130" s="20">
        <f t="shared" si="27"/>
        <v>91.614599999999882</v>
      </c>
      <c r="I130" s="18"/>
      <c r="J130" s="21"/>
      <c r="K130" s="191"/>
      <c r="L130" s="77" t="s">
        <v>303</v>
      </c>
      <c r="M130" s="34">
        <v>4792</v>
      </c>
      <c r="N130" s="31">
        <v>0.995</v>
      </c>
      <c r="O130" s="7">
        <f>M130*N130</f>
        <v>4768.04</v>
      </c>
      <c r="P130" s="23"/>
      <c r="Q130" s="24">
        <f>M130-O130</f>
        <v>23.960000000000036</v>
      </c>
      <c r="R130" s="22"/>
      <c r="S130" s="80">
        <f t="shared" si="19"/>
        <v>5370.5</v>
      </c>
      <c r="T130" s="26"/>
      <c r="U130" s="26"/>
      <c r="V130" s="26"/>
      <c r="W130" s="27">
        <f t="shared" si="29"/>
        <v>115.57459999999992</v>
      </c>
      <c r="X130" s="28">
        <f t="shared" si="30"/>
        <v>57.787299999999959</v>
      </c>
    </row>
    <row r="131" spans="1:24" ht="39" x14ac:dyDescent="0.25">
      <c r="A131" s="78" t="s">
        <v>307</v>
      </c>
      <c r="B131" s="29" t="s">
        <v>267</v>
      </c>
      <c r="C131" s="16" t="s">
        <v>268</v>
      </c>
      <c r="D131" s="16" t="s">
        <v>303</v>
      </c>
      <c r="E131" s="17">
        <v>3265</v>
      </c>
      <c r="F131" s="4">
        <v>0.98640000000000005</v>
      </c>
      <c r="G131" s="19">
        <f t="shared" si="26"/>
        <v>3220.596</v>
      </c>
      <c r="H131" s="20">
        <f t="shared" si="27"/>
        <v>44.403999999999996</v>
      </c>
      <c r="I131" s="18"/>
      <c r="J131" s="21"/>
      <c r="K131" s="191"/>
      <c r="L131" s="77" t="s">
        <v>303</v>
      </c>
      <c r="M131" s="17">
        <v>2721</v>
      </c>
      <c r="N131" s="31">
        <v>0.99560000000000004</v>
      </c>
      <c r="O131" s="7">
        <f>M131*N131</f>
        <v>2709.0275999999999</v>
      </c>
      <c r="P131" s="23"/>
      <c r="Q131" s="24">
        <f>M131-O131</f>
        <v>11.972400000000107</v>
      </c>
      <c r="R131" s="22"/>
      <c r="S131" s="80">
        <f t="shared" si="19"/>
        <v>2993</v>
      </c>
      <c r="T131" s="26"/>
      <c r="U131" s="26"/>
      <c r="V131" s="26"/>
      <c r="W131" s="27">
        <f t="shared" si="29"/>
        <v>56.376400000000103</v>
      </c>
      <c r="X131" s="28">
        <f t="shared" si="30"/>
        <v>28.188200000000052</v>
      </c>
    </row>
    <row r="132" spans="1:24" ht="51.75" x14ac:dyDescent="0.25">
      <c r="A132" s="78" t="s">
        <v>307</v>
      </c>
      <c r="B132" s="29">
        <v>115</v>
      </c>
      <c r="C132" s="54" t="s">
        <v>269</v>
      </c>
      <c r="D132" s="54" t="s">
        <v>303</v>
      </c>
      <c r="E132" s="34">
        <v>31744</v>
      </c>
      <c r="F132" s="4">
        <v>0.96319999999999995</v>
      </c>
      <c r="G132" s="19">
        <f t="shared" si="26"/>
        <v>30575.820799999998</v>
      </c>
      <c r="H132" s="20">
        <f t="shared" si="27"/>
        <v>1168.1792000000023</v>
      </c>
      <c r="I132" s="55"/>
      <c r="J132" s="56"/>
      <c r="K132" s="191"/>
      <c r="L132" s="77" t="s">
        <v>302</v>
      </c>
      <c r="M132" s="17">
        <v>25242</v>
      </c>
      <c r="N132" s="31">
        <v>0.97150000000000003</v>
      </c>
      <c r="O132" s="7">
        <f>M132*N132</f>
        <v>24522.602999999999</v>
      </c>
      <c r="P132" s="57"/>
      <c r="Q132" s="24">
        <f>M132-O132</f>
        <v>719.39700000000084</v>
      </c>
      <c r="R132" s="58"/>
      <c r="S132" s="80">
        <f t="shared" si="19"/>
        <v>28493</v>
      </c>
      <c r="T132" s="57"/>
      <c r="U132" s="57"/>
      <c r="V132" s="57"/>
      <c r="W132" s="27">
        <f t="shared" si="29"/>
        <v>1887.5762000000032</v>
      </c>
      <c r="X132" s="57">
        <f t="shared" si="30"/>
        <v>943.78810000000158</v>
      </c>
    </row>
    <row r="133" spans="1:24" ht="51.75" x14ac:dyDescent="0.25">
      <c r="A133" s="78" t="s">
        <v>307</v>
      </c>
      <c r="B133" s="29" t="s">
        <v>270</v>
      </c>
      <c r="C133" s="16" t="s">
        <v>271</v>
      </c>
      <c r="D133" s="16" t="s">
        <v>303</v>
      </c>
      <c r="E133" s="17">
        <v>7753</v>
      </c>
      <c r="F133" s="4">
        <v>0.99360000000000004</v>
      </c>
      <c r="G133" s="19">
        <f t="shared" si="26"/>
        <v>7703.3807999999999</v>
      </c>
      <c r="H133" s="20">
        <f t="shared" si="27"/>
        <v>49.619200000000092</v>
      </c>
      <c r="I133" s="18"/>
      <c r="J133" s="21"/>
      <c r="K133" s="191"/>
      <c r="L133" s="77" t="s">
        <v>303</v>
      </c>
      <c r="M133" s="17">
        <v>6483</v>
      </c>
      <c r="N133" s="31">
        <v>0.98470000000000002</v>
      </c>
      <c r="O133" s="7">
        <f>M133*N133</f>
        <v>6383.8100999999997</v>
      </c>
      <c r="P133" s="23"/>
      <c r="Q133" s="24">
        <f>M133-O133</f>
        <v>99.189900000000307</v>
      </c>
      <c r="R133" s="22"/>
      <c r="S133" s="80">
        <f t="shared" si="19"/>
        <v>7118</v>
      </c>
      <c r="T133" s="26"/>
      <c r="U133" s="26"/>
      <c r="V133" s="26"/>
      <c r="W133" s="27">
        <f t="shared" si="29"/>
        <v>148.8091000000004</v>
      </c>
      <c r="X133" s="28">
        <f t="shared" si="30"/>
        <v>74.404550000000199</v>
      </c>
    </row>
    <row r="134" spans="1:24" ht="64.5" x14ac:dyDescent="0.25">
      <c r="A134" s="78" t="s">
        <v>395</v>
      </c>
      <c r="B134" s="29" t="s">
        <v>272</v>
      </c>
      <c r="C134" s="16" t="s">
        <v>273</v>
      </c>
      <c r="D134" s="16" t="s">
        <v>303</v>
      </c>
      <c r="E134" s="17">
        <v>3118</v>
      </c>
      <c r="F134" s="4">
        <v>0.99299999999999999</v>
      </c>
      <c r="G134" s="19">
        <f t="shared" si="26"/>
        <v>3096.174</v>
      </c>
      <c r="H134" s="20">
        <f t="shared" si="27"/>
        <v>21.826000000000022</v>
      </c>
      <c r="I134" s="18"/>
      <c r="J134" s="21"/>
      <c r="K134" s="191"/>
      <c r="L134" s="77" t="s">
        <v>303</v>
      </c>
      <c r="M134" s="17">
        <v>5288</v>
      </c>
      <c r="N134" s="31">
        <v>0.85040000000000004</v>
      </c>
      <c r="O134" s="7">
        <f>M134*N134</f>
        <v>4496.9152000000004</v>
      </c>
      <c r="P134" s="23"/>
      <c r="Q134" s="24">
        <f>M134-O134</f>
        <v>791.08479999999963</v>
      </c>
      <c r="R134" s="22"/>
      <c r="S134" s="80">
        <f t="shared" si="19"/>
        <v>4203</v>
      </c>
      <c r="T134" s="26"/>
      <c r="U134" s="26"/>
      <c r="V134" s="26"/>
      <c r="W134" s="27">
        <f t="shared" si="29"/>
        <v>812.91079999999965</v>
      </c>
      <c r="X134" s="28">
        <f t="shared" si="30"/>
        <v>406.45539999999983</v>
      </c>
    </row>
    <row r="135" spans="1:24" ht="51.75" x14ac:dyDescent="0.25">
      <c r="A135" s="78" t="s">
        <v>307</v>
      </c>
      <c r="B135" s="29" t="s">
        <v>274</v>
      </c>
      <c r="C135" s="16" t="s">
        <v>275</v>
      </c>
      <c r="D135" s="16" t="s">
        <v>302</v>
      </c>
      <c r="E135" s="17">
        <v>13555</v>
      </c>
      <c r="F135" s="4">
        <v>0.98770000000000002</v>
      </c>
      <c r="G135" s="19">
        <f>E135*F135</f>
        <v>13388.273500000001</v>
      </c>
      <c r="H135" s="20">
        <f t="shared" si="27"/>
        <v>166.72649999999885</v>
      </c>
      <c r="I135" s="18"/>
      <c r="J135" s="21"/>
      <c r="K135" s="191"/>
      <c r="L135" s="77" t="s">
        <v>302</v>
      </c>
      <c r="M135" s="17">
        <v>10760</v>
      </c>
      <c r="N135" s="31">
        <v>0.96699999999999997</v>
      </c>
      <c r="O135" s="7">
        <f t="shared" si="22"/>
        <v>10404.92</v>
      </c>
      <c r="P135" s="23"/>
      <c r="Q135" s="24">
        <f t="shared" ref="Q135:Q141" si="33">M135-O135</f>
        <v>355.07999999999993</v>
      </c>
      <c r="R135" s="22"/>
      <c r="S135" s="80">
        <f t="shared" si="19"/>
        <v>12157.5</v>
      </c>
      <c r="T135" s="26"/>
      <c r="U135" s="26"/>
      <c r="V135" s="26"/>
      <c r="W135" s="27">
        <f t="shared" si="29"/>
        <v>521.80649999999878</v>
      </c>
      <c r="X135" s="28">
        <f t="shared" si="30"/>
        <v>260.90324999999939</v>
      </c>
    </row>
    <row r="136" spans="1:24" ht="51.75" x14ac:dyDescent="0.25">
      <c r="A136" s="78" t="s">
        <v>307</v>
      </c>
      <c r="B136" s="29" t="s">
        <v>276</v>
      </c>
      <c r="C136" s="16" t="s">
        <v>277</v>
      </c>
      <c r="D136" s="16" t="s">
        <v>302</v>
      </c>
      <c r="E136" s="17">
        <v>20788</v>
      </c>
      <c r="F136" s="4">
        <v>0.96789999999999998</v>
      </c>
      <c r="G136" s="19">
        <f t="shared" ref="G136:G167" si="34">E136*F136</f>
        <v>20120.7052</v>
      </c>
      <c r="H136" s="20">
        <f t="shared" ref="H136:H167" si="35">E136-G136</f>
        <v>667.29479999999967</v>
      </c>
      <c r="I136" s="18"/>
      <c r="J136" s="21"/>
      <c r="K136" s="191"/>
      <c r="L136" s="77" t="s">
        <v>302</v>
      </c>
      <c r="M136" s="17">
        <v>20385</v>
      </c>
      <c r="N136" s="31">
        <v>0.96550000000000002</v>
      </c>
      <c r="O136" s="7">
        <f t="shared" si="22"/>
        <v>19681.717499999999</v>
      </c>
      <c r="P136" s="23"/>
      <c r="Q136" s="24">
        <f t="shared" si="33"/>
        <v>703.28250000000116</v>
      </c>
      <c r="R136" s="22"/>
      <c r="S136" s="80">
        <f t="shared" ref="S136:S194" si="36">((E136+M136)/2)</f>
        <v>20586.5</v>
      </c>
      <c r="T136" s="26"/>
      <c r="U136" s="26"/>
      <c r="V136" s="26"/>
      <c r="W136" s="27">
        <f t="shared" ref="W136:W167" si="37">H136+Q136</f>
        <v>1370.5773000000008</v>
      </c>
      <c r="X136" s="28">
        <f t="shared" si="30"/>
        <v>685.28865000000042</v>
      </c>
    </row>
    <row r="137" spans="1:24" ht="39" x14ac:dyDescent="0.25">
      <c r="A137" s="78" t="s">
        <v>307</v>
      </c>
      <c r="B137" s="29" t="s">
        <v>278</v>
      </c>
      <c r="C137" s="16" t="s">
        <v>279</v>
      </c>
      <c r="D137" s="16" t="s">
        <v>302</v>
      </c>
      <c r="E137" s="17">
        <v>18789</v>
      </c>
      <c r="F137" s="4">
        <v>0.97519999999999996</v>
      </c>
      <c r="G137" s="19">
        <f t="shared" si="34"/>
        <v>18323.032800000001</v>
      </c>
      <c r="H137" s="20">
        <f t="shared" si="35"/>
        <v>465.96719999999914</v>
      </c>
      <c r="I137" s="18"/>
      <c r="J137" s="21"/>
      <c r="K137" s="191"/>
      <c r="L137" s="77" t="s">
        <v>302</v>
      </c>
      <c r="M137" s="17">
        <v>13814</v>
      </c>
      <c r="N137" s="31">
        <v>0.97929999999999995</v>
      </c>
      <c r="O137" s="7">
        <f t="shared" ref="O137:O143" si="38">M137*N137</f>
        <v>13528.0502</v>
      </c>
      <c r="P137" s="23"/>
      <c r="Q137" s="24">
        <f t="shared" si="33"/>
        <v>285.94980000000032</v>
      </c>
      <c r="R137" s="22"/>
      <c r="S137" s="80">
        <f t="shared" si="36"/>
        <v>16301.5</v>
      </c>
      <c r="T137" s="26"/>
      <c r="U137" s="26"/>
      <c r="V137" s="26"/>
      <c r="W137" s="27">
        <f t="shared" si="37"/>
        <v>751.91699999999946</v>
      </c>
      <c r="X137" s="28">
        <f t="shared" si="30"/>
        <v>375.95849999999973</v>
      </c>
    </row>
    <row r="138" spans="1:24" ht="51.75" x14ac:dyDescent="0.25">
      <c r="A138" s="78" t="s">
        <v>307</v>
      </c>
      <c r="B138" s="29">
        <v>120</v>
      </c>
      <c r="C138" s="16" t="s">
        <v>280</v>
      </c>
      <c r="D138" s="16" t="s">
        <v>302</v>
      </c>
      <c r="E138" s="17">
        <v>21116</v>
      </c>
      <c r="F138" s="4">
        <v>0.98009999999999997</v>
      </c>
      <c r="G138" s="19">
        <f t="shared" si="34"/>
        <v>20695.7916</v>
      </c>
      <c r="H138" s="20">
        <f t="shared" si="35"/>
        <v>420.20839999999953</v>
      </c>
      <c r="I138" s="18"/>
      <c r="J138" s="21"/>
      <c r="K138" s="191"/>
      <c r="L138" s="77" t="s">
        <v>303</v>
      </c>
      <c r="M138" s="17">
        <v>17313</v>
      </c>
      <c r="N138" s="31">
        <v>0.97340000000000004</v>
      </c>
      <c r="O138" s="7">
        <f t="shared" si="38"/>
        <v>16852.474200000001</v>
      </c>
      <c r="P138" s="23"/>
      <c r="Q138" s="24">
        <f t="shared" si="33"/>
        <v>460.52579999999944</v>
      </c>
      <c r="R138" s="22"/>
      <c r="S138" s="80">
        <f t="shared" si="36"/>
        <v>19214.5</v>
      </c>
      <c r="T138" s="26"/>
      <c r="U138" s="26"/>
      <c r="V138" s="26"/>
      <c r="W138" s="27">
        <f t="shared" si="37"/>
        <v>880.73419999999896</v>
      </c>
      <c r="X138" s="28">
        <f t="shared" si="30"/>
        <v>440.36709999999948</v>
      </c>
    </row>
    <row r="139" spans="1:24" ht="51.75" x14ac:dyDescent="0.25">
      <c r="A139" s="78" t="s">
        <v>307</v>
      </c>
      <c r="B139" s="29">
        <v>121</v>
      </c>
      <c r="C139" s="16" t="s">
        <v>281</v>
      </c>
      <c r="D139" s="16" t="s">
        <v>302</v>
      </c>
      <c r="E139" s="17">
        <v>24983</v>
      </c>
      <c r="F139" s="4">
        <v>0.96960000000000002</v>
      </c>
      <c r="G139" s="19">
        <f t="shared" si="34"/>
        <v>24223.516800000001</v>
      </c>
      <c r="H139" s="20">
        <f t="shared" si="35"/>
        <v>759.48319999999876</v>
      </c>
      <c r="I139" s="18"/>
      <c r="J139" s="21"/>
      <c r="K139" s="191"/>
      <c r="L139" s="77" t="s">
        <v>302</v>
      </c>
      <c r="M139" s="17">
        <v>20315</v>
      </c>
      <c r="N139" s="31">
        <v>0.97419999999999995</v>
      </c>
      <c r="O139" s="7">
        <f t="shared" si="38"/>
        <v>19790.873</v>
      </c>
      <c r="P139" s="23"/>
      <c r="Q139" s="24">
        <f t="shared" si="33"/>
        <v>524.12700000000041</v>
      </c>
      <c r="R139" s="22"/>
      <c r="S139" s="80">
        <f t="shared" si="36"/>
        <v>22649</v>
      </c>
      <c r="T139" s="26"/>
      <c r="U139" s="26"/>
      <c r="V139" s="26"/>
      <c r="W139" s="27">
        <f t="shared" si="37"/>
        <v>1283.6101999999992</v>
      </c>
      <c r="X139" s="28">
        <f t="shared" si="30"/>
        <v>641.80509999999958</v>
      </c>
    </row>
    <row r="140" spans="1:24" ht="51.75" x14ac:dyDescent="0.25">
      <c r="A140" s="78" t="s">
        <v>307</v>
      </c>
      <c r="B140" s="29" t="s">
        <v>282</v>
      </c>
      <c r="C140" s="16" t="s">
        <v>283</v>
      </c>
      <c r="D140" s="16" t="s">
        <v>302</v>
      </c>
      <c r="E140" s="17">
        <v>14244</v>
      </c>
      <c r="F140" s="4">
        <v>0.98419999999999996</v>
      </c>
      <c r="G140" s="19">
        <f t="shared" si="34"/>
        <v>14018.944799999999</v>
      </c>
      <c r="H140" s="20">
        <f t="shared" si="35"/>
        <v>225.0552000000007</v>
      </c>
      <c r="I140" s="18"/>
      <c r="J140" s="21"/>
      <c r="K140" s="191"/>
      <c r="L140" s="77" t="s">
        <v>302</v>
      </c>
      <c r="M140" s="17">
        <v>11266</v>
      </c>
      <c r="N140" s="31">
        <v>0.98360000000000003</v>
      </c>
      <c r="O140" s="7">
        <f t="shared" si="38"/>
        <v>11081.2376</v>
      </c>
      <c r="P140" s="23"/>
      <c r="Q140" s="24">
        <f t="shared" si="33"/>
        <v>184.76239999999962</v>
      </c>
      <c r="R140" s="22"/>
      <c r="S140" s="80">
        <f t="shared" si="36"/>
        <v>12755</v>
      </c>
      <c r="T140" s="26"/>
      <c r="U140" s="26"/>
      <c r="V140" s="26"/>
      <c r="W140" s="27">
        <f t="shared" si="37"/>
        <v>409.81760000000031</v>
      </c>
      <c r="X140" s="28">
        <f t="shared" si="30"/>
        <v>204.90880000000016</v>
      </c>
    </row>
    <row r="141" spans="1:24" ht="51.75" x14ac:dyDescent="0.25">
      <c r="A141" s="78" t="s">
        <v>307</v>
      </c>
      <c r="B141" s="29">
        <v>123</v>
      </c>
      <c r="C141" s="16" t="s">
        <v>284</v>
      </c>
      <c r="D141" s="16" t="s">
        <v>302</v>
      </c>
      <c r="E141" s="17">
        <v>19667</v>
      </c>
      <c r="F141" s="4">
        <v>0.97650000000000003</v>
      </c>
      <c r="G141" s="19">
        <f t="shared" si="34"/>
        <v>19204.825499999999</v>
      </c>
      <c r="H141" s="20">
        <f t="shared" si="35"/>
        <v>462.17450000000099</v>
      </c>
      <c r="I141" s="18"/>
      <c r="J141" s="21"/>
      <c r="K141" s="191"/>
      <c r="L141" s="77" t="s">
        <v>302</v>
      </c>
      <c r="M141" s="17">
        <v>15809</v>
      </c>
      <c r="N141" s="31">
        <v>0.9647</v>
      </c>
      <c r="O141" s="7">
        <f t="shared" si="38"/>
        <v>15250.942300000001</v>
      </c>
      <c r="P141" s="23"/>
      <c r="Q141" s="24">
        <f t="shared" si="33"/>
        <v>558.05769999999939</v>
      </c>
      <c r="R141" s="22"/>
      <c r="S141" s="80">
        <f t="shared" si="36"/>
        <v>17738</v>
      </c>
      <c r="T141" s="26"/>
      <c r="U141" s="26"/>
      <c r="V141" s="26"/>
      <c r="W141" s="27">
        <f t="shared" si="37"/>
        <v>1020.2322000000004</v>
      </c>
      <c r="X141" s="28">
        <f t="shared" si="30"/>
        <v>510.11610000000019</v>
      </c>
    </row>
    <row r="142" spans="1:24" ht="51.75" x14ac:dyDescent="0.25">
      <c r="A142" s="78" t="s">
        <v>307</v>
      </c>
      <c r="B142" s="29">
        <v>124</v>
      </c>
      <c r="C142" s="16" t="s">
        <v>285</v>
      </c>
      <c r="D142" s="16" t="s">
        <v>303</v>
      </c>
      <c r="E142" s="17">
        <v>35489</v>
      </c>
      <c r="F142" s="4">
        <v>0.96250000000000002</v>
      </c>
      <c r="G142" s="19">
        <f t="shared" si="34"/>
        <v>34158.162499999999</v>
      </c>
      <c r="H142" s="20">
        <f t="shared" si="35"/>
        <v>1330.8375000000015</v>
      </c>
      <c r="I142" s="18"/>
      <c r="J142" s="21"/>
      <c r="K142" s="191"/>
      <c r="L142" s="77" t="s">
        <v>302</v>
      </c>
      <c r="M142" s="17">
        <v>27689</v>
      </c>
      <c r="N142" s="31">
        <v>0.96870000000000001</v>
      </c>
      <c r="O142" s="7">
        <f t="shared" si="38"/>
        <v>26822.334299999999</v>
      </c>
      <c r="P142" s="23"/>
      <c r="Q142" s="24">
        <f>M142-O142</f>
        <v>866.66570000000138</v>
      </c>
      <c r="R142" s="22"/>
      <c r="S142" s="80">
        <f t="shared" si="36"/>
        <v>31589</v>
      </c>
      <c r="T142" s="26"/>
      <c r="U142" s="26"/>
      <c r="V142" s="26"/>
      <c r="W142" s="27">
        <f t="shared" si="37"/>
        <v>2197.5032000000028</v>
      </c>
      <c r="X142" s="28">
        <f t="shared" si="30"/>
        <v>1098.7516000000014</v>
      </c>
    </row>
    <row r="143" spans="1:24" ht="51.75" x14ac:dyDescent="0.25">
      <c r="A143" s="78" t="s">
        <v>307</v>
      </c>
      <c r="B143" s="29">
        <v>125</v>
      </c>
      <c r="C143" s="16" t="s">
        <v>286</v>
      </c>
      <c r="D143" s="16" t="s">
        <v>302</v>
      </c>
      <c r="E143" s="17">
        <v>30348</v>
      </c>
      <c r="F143" s="4">
        <v>0.94640000000000002</v>
      </c>
      <c r="G143" s="19">
        <f t="shared" si="34"/>
        <v>28721.3472</v>
      </c>
      <c r="H143" s="20">
        <f t="shared" si="35"/>
        <v>1626.6527999999998</v>
      </c>
      <c r="I143" s="18"/>
      <c r="J143" s="21"/>
      <c r="K143" s="191"/>
      <c r="L143" s="77" t="s">
        <v>302</v>
      </c>
      <c r="M143" s="17">
        <v>24114</v>
      </c>
      <c r="N143" s="31">
        <v>0.99560000000000004</v>
      </c>
      <c r="O143" s="7">
        <f t="shared" si="38"/>
        <v>24007.898400000002</v>
      </c>
      <c r="P143" s="23"/>
      <c r="Q143" s="24">
        <f t="shared" ref="Q143:Q148" si="39">M143-O143</f>
        <v>106.10159999999814</v>
      </c>
      <c r="R143" s="22"/>
      <c r="S143" s="80">
        <f t="shared" si="36"/>
        <v>27231</v>
      </c>
      <c r="T143" s="26"/>
      <c r="U143" s="26"/>
      <c r="V143" s="26"/>
      <c r="W143" s="27">
        <f t="shared" si="37"/>
        <v>1732.754399999998</v>
      </c>
      <c r="X143" s="28">
        <f t="shared" si="30"/>
        <v>866.37719999999899</v>
      </c>
    </row>
    <row r="144" spans="1:24" ht="77.25" x14ac:dyDescent="0.25">
      <c r="B144" s="29">
        <v>126</v>
      </c>
      <c r="C144" s="16" t="s">
        <v>287</v>
      </c>
      <c r="D144" s="16" t="s">
        <v>302</v>
      </c>
      <c r="E144" s="17">
        <v>5256</v>
      </c>
      <c r="F144" s="4">
        <v>0.97150000000000003</v>
      </c>
      <c r="G144" s="19">
        <f t="shared" si="34"/>
        <v>5106.2039999999997</v>
      </c>
      <c r="H144" s="20">
        <f t="shared" si="35"/>
        <v>149.79600000000028</v>
      </c>
      <c r="I144" s="18"/>
      <c r="J144" s="21"/>
      <c r="K144" s="191"/>
      <c r="L144" s="77" t="s">
        <v>302</v>
      </c>
      <c r="M144" s="17">
        <v>3791</v>
      </c>
      <c r="N144" s="31">
        <v>0.98699999999999999</v>
      </c>
      <c r="O144" s="7">
        <f t="shared" ref="O144:O194" si="40">M144*N144</f>
        <v>3741.7170000000001</v>
      </c>
      <c r="P144" s="23"/>
      <c r="Q144" s="24">
        <f t="shared" si="39"/>
        <v>49.282999999999902</v>
      </c>
      <c r="R144" s="22"/>
      <c r="S144" s="80">
        <f t="shared" si="36"/>
        <v>4523.5</v>
      </c>
      <c r="T144" s="26"/>
      <c r="U144" s="26"/>
      <c r="V144" s="26"/>
      <c r="W144" s="27">
        <f t="shared" si="37"/>
        <v>199.07900000000018</v>
      </c>
      <c r="X144" s="28">
        <f t="shared" si="30"/>
        <v>99.539500000000089</v>
      </c>
    </row>
    <row r="145" spans="1:24" ht="64.5" x14ac:dyDescent="0.25">
      <c r="A145" s="78" t="s">
        <v>305</v>
      </c>
      <c r="B145" s="29" t="s">
        <v>288</v>
      </c>
      <c r="C145" s="16" t="s">
        <v>289</v>
      </c>
      <c r="D145" s="16" t="s">
        <v>302</v>
      </c>
      <c r="E145" s="17">
        <v>11889</v>
      </c>
      <c r="F145" s="4">
        <v>0.97289999999999999</v>
      </c>
      <c r="G145" s="19">
        <f t="shared" si="34"/>
        <v>11566.8081</v>
      </c>
      <c r="H145" s="20">
        <f t="shared" si="35"/>
        <v>322.19189999999981</v>
      </c>
      <c r="I145" s="18"/>
      <c r="J145" s="21"/>
      <c r="K145" s="191"/>
      <c r="L145" s="77" t="s">
        <v>302</v>
      </c>
      <c r="M145" s="17">
        <v>1583</v>
      </c>
      <c r="N145" s="31">
        <v>0.98199999999999998</v>
      </c>
      <c r="O145" s="7">
        <f t="shared" si="40"/>
        <v>1554.5060000000001</v>
      </c>
      <c r="P145" s="23"/>
      <c r="Q145" s="24">
        <f t="shared" si="39"/>
        <v>28.493999999999915</v>
      </c>
      <c r="R145" s="22"/>
      <c r="S145" s="80">
        <f t="shared" si="36"/>
        <v>6736</v>
      </c>
      <c r="T145" s="26"/>
      <c r="U145" s="26"/>
      <c r="V145" s="26"/>
      <c r="W145" s="27">
        <f t="shared" si="37"/>
        <v>350.68589999999972</v>
      </c>
      <c r="X145" s="28">
        <f t="shared" si="30"/>
        <v>175.34294999999986</v>
      </c>
    </row>
    <row r="146" spans="1:24" ht="64.5" x14ac:dyDescent="0.25">
      <c r="A146" s="78" t="s">
        <v>305</v>
      </c>
      <c r="B146" s="29">
        <v>128</v>
      </c>
      <c r="C146" s="16" t="s">
        <v>124</v>
      </c>
      <c r="D146" s="16" t="s">
        <v>303</v>
      </c>
      <c r="E146" s="17">
        <v>4246</v>
      </c>
      <c r="F146" s="4">
        <v>0.97299999999999998</v>
      </c>
      <c r="G146" s="19">
        <f t="shared" si="34"/>
        <v>4131.3580000000002</v>
      </c>
      <c r="H146" s="20">
        <f t="shared" si="35"/>
        <v>114.64199999999983</v>
      </c>
      <c r="I146" s="32"/>
      <c r="J146" s="21"/>
      <c r="K146" s="191"/>
      <c r="L146" s="77" t="s">
        <v>302</v>
      </c>
      <c r="M146" s="17">
        <v>3197</v>
      </c>
      <c r="N146" s="31">
        <v>0.89929999999999999</v>
      </c>
      <c r="O146" s="7">
        <f t="shared" si="40"/>
        <v>2875.0621000000001</v>
      </c>
      <c r="P146" s="38"/>
      <c r="Q146" s="24">
        <f t="shared" si="39"/>
        <v>321.9378999999999</v>
      </c>
      <c r="R146" s="25"/>
      <c r="S146" s="80">
        <f t="shared" si="36"/>
        <v>3721.5</v>
      </c>
      <c r="T146" s="26"/>
      <c r="U146" s="26"/>
      <c r="V146" s="26"/>
      <c r="W146" s="27">
        <f t="shared" si="37"/>
        <v>436.57989999999972</v>
      </c>
      <c r="X146" s="28">
        <f t="shared" si="30"/>
        <v>218.28994999999986</v>
      </c>
    </row>
    <row r="147" spans="1:24" ht="64.5" x14ac:dyDescent="0.25">
      <c r="A147" s="78" t="s">
        <v>305</v>
      </c>
      <c r="B147" s="29">
        <v>129</v>
      </c>
      <c r="C147" s="16" t="s">
        <v>125</v>
      </c>
      <c r="D147" s="16" t="s">
        <v>303</v>
      </c>
      <c r="E147" s="17">
        <v>7028</v>
      </c>
      <c r="F147" s="4">
        <v>0.99139999999999995</v>
      </c>
      <c r="G147" s="19">
        <f t="shared" si="34"/>
        <v>6967.5591999999997</v>
      </c>
      <c r="H147" s="20">
        <f t="shared" si="35"/>
        <v>60.440800000000309</v>
      </c>
      <c r="I147" s="32"/>
      <c r="J147" s="21"/>
      <c r="K147" s="191"/>
      <c r="L147" s="77" t="s">
        <v>302</v>
      </c>
      <c r="M147" s="17">
        <v>6258</v>
      </c>
      <c r="N147" s="31">
        <v>0.98060000000000003</v>
      </c>
      <c r="O147" s="7">
        <f t="shared" si="40"/>
        <v>6136.5947999999999</v>
      </c>
      <c r="P147" s="38"/>
      <c r="Q147" s="24">
        <f t="shared" si="39"/>
        <v>121.40520000000015</v>
      </c>
      <c r="R147" s="25"/>
      <c r="S147" s="80">
        <f t="shared" si="36"/>
        <v>6643</v>
      </c>
      <c r="T147" s="26"/>
      <c r="U147" s="26"/>
      <c r="V147" s="26"/>
      <c r="W147" s="27">
        <f t="shared" si="37"/>
        <v>181.84600000000046</v>
      </c>
      <c r="X147" s="28">
        <f t="shared" si="30"/>
        <v>90.923000000000229</v>
      </c>
    </row>
    <row r="148" spans="1:24" ht="51.75" x14ac:dyDescent="0.25">
      <c r="A148" s="78" t="s">
        <v>305</v>
      </c>
      <c r="B148" s="29">
        <v>130</v>
      </c>
      <c r="C148" s="16" t="s">
        <v>126</v>
      </c>
      <c r="D148" s="136" t="s">
        <v>302</v>
      </c>
      <c r="E148" s="17">
        <v>13620</v>
      </c>
      <c r="F148" s="4">
        <v>0.99550000000000005</v>
      </c>
      <c r="G148" s="19">
        <f t="shared" si="34"/>
        <v>13558.710000000001</v>
      </c>
      <c r="H148" s="20">
        <f t="shared" si="35"/>
        <v>61.289999999999054</v>
      </c>
      <c r="I148" s="32"/>
      <c r="J148" s="21"/>
      <c r="K148" s="191"/>
      <c r="L148" s="77" t="s">
        <v>302</v>
      </c>
      <c r="M148" s="17">
        <v>12726</v>
      </c>
      <c r="N148" s="31">
        <v>0.99350000000000005</v>
      </c>
      <c r="O148" s="7">
        <f t="shared" si="40"/>
        <v>12643.281000000001</v>
      </c>
      <c r="P148" s="38"/>
      <c r="Q148" s="24">
        <f t="shared" si="39"/>
        <v>82.718999999999141</v>
      </c>
      <c r="R148" s="25"/>
      <c r="S148" s="80">
        <f t="shared" si="36"/>
        <v>13173</v>
      </c>
      <c r="T148" s="26"/>
      <c r="U148" s="26"/>
      <c r="V148" s="26"/>
      <c r="W148" s="27">
        <f t="shared" si="37"/>
        <v>144.0089999999982</v>
      </c>
      <c r="X148" s="28">
        <f t="shared" si="30"/>
        <v>72.004499999999098</v>
      </c>
    </row>
    <row r="149" spans="1:24" ht="51.75" x14ac:dyDescent="0.25">
      <c r="A149" s="78" t="s">
        <v>305</v>
      </c>
      <c r="B149" s="29">
        <v>131</v>
      </c>
      <c r="C149" s="16" t="s">
        <v>72</v>
      </c>
      <c r="D149" s="16" t="s">
        <v>302</v>
      </c>
      <c r="E149" s="17">
        <v>1226</v>
      </c>
      <c r="F149" s="4">
        <v>0.99760000000000004</v>
      </c>
      <c r="G149" s="19">
        <f t="shared" si="34"/>
        <v>1223.0576000000001</v>
      </c>
      <c r="H149" s="20">
        <f t="shared" si="35"/>
        <v>2.9423999999999069</v>
      </c>
      <c r="I149" s="32"/>
      <c r="J149" s="21"/>
      <c r="K149" s="191"/>
      <c r="L149" s="77" t="s">
        <v>304</v>
      </c>
      <c r="M149" s="17">
        <v>531</v>
      </c>
      <c r="N149" s="31">
        <v>0.99250000000000005</v>
      </c>
      <c r="O149" s="7">
        <f>M149*N149</f>
        <v>527.01750000000004</v>
      </c>
      <c r="P149" s="23"/>
      <c r="Q149" s="24">
        <f t="shared" ref="Q149:Q156" si="41">M149-O149</f>
        <v>3.9824999999999591</v>
      </c>
      <c r="R149" s="25"/>
      <c r="S149" s="80">
        <f t="shared" si="36"/>
        <v>878.5</v>
      </c>
      <c r="T149" s="26"/>
      <c r="U149" s="26"/>
      <c r="V149" s="26"/>
      <c r="W149" s="27">
        <f t="shared" si="37"/>
        <v>6.9248999999998659</v>
      </c>
      <c r="X149" s="28">
        <f t="shared" si="30"/>
        <v>3.462449999999933</v>
      </c>
    </row>
    <row r="150" spans="1:24" ht="51.75" x14ac:dyDescent="0.25">
      <c r="A150" s="78" t="s">
        <v>305</v>
      </c>
      <c r="B150" s="29">
        <v>132</v>
      </c>
      <c r="C150" s="16" t="s">
        <v>73</v>
      </c>
      <c r="D150" s="16" t="s">
        <v>302</v>
      </c>
      <c r="E150" s="17">
        <v>913</v>
      </c>
      <c r="F150" s="4">
        <v>0.99460000000000004</v>
      </c>
      <c r="G150" s="19">
        <f t="shared" si="34"/>
        <v>908.06979999999999</v>
      </c>
      <c r="H150" s="20">
        <f t="shared" si="35"/>
        <v>4.9302000000000135</v>
      </c>
      <c r="I150" s="32"/>
      <c r="J150" s="21"/>
      <c r="K150" s="191"/>
      <c r="L150" s="77" t="s">
        <v>455</v>
      </c>
      <c r="M150" s="17">
        <v>1530</v>
      </c>
      <c r="N150" s="31">
        <v>0.97540000000000004</v>
      </c>
      <c r="O150" s="7">
        <f t="shared" si="40"/>
        <v>1492.3620000000001</v>
      </c>
      <c r="P150" s="23"/>
      <c r="Q150" s="24">
        <f t="shared" si="41"/>
        <v>37.63799999999992</v>
      </c>
      <c r="R150" s="25"/>
      <c r="S150" s="80">
        <f t="shared" si="36"/>
        <v>1221.5</v>
      </c>
      <c r="T150" s="26"/>
      <c r="U150" s="26"/>
      <c r="V150" s="26"/>
      <c r="W150" s="27">
        <f t="shared" si="37"/>
        <v>42.568199999999933</v>
      </c>
      <c r="X150" s="28">
        <f t="shared" si="30"/>
        <v>21.284099999999967</v>
      </c>
    </row>
    <row r="151" spans="1:24" ht="51.75" x14ac:dyDescent="0.25">
      <c r="B151" s="29">
        <v>133</v>
      </c>
      <c r="C151" s="16" t="s">
        <v>216</v>
      </c>
      <c r="D151" s="16" t="s">
        <v>303</v>
      </c>
      <c r="E151" s="17">
        <v>1145</v>
      </c>
      <c r="F151" s="4">
        <v>0.99050000000000005</v>
      </c>
      <c r="G151" s="19">
        <f t="shared" si="34"/>
        <v>1134.1224999999999</v>
      </c>
      <c r="H151" s="20">
        <f t="shared" si="35"/>
        <v>10.877500000000055</v>
      </c>
      <c r="I151" s="18"/>
      <c r="J151" s="22"/>
      <c r="K151" s="191"/>
      <c r="L151" s="77" t="s">
        <v>303</v>
      </c>
      <c r="M151" s="17">
        <v>889</v>
      </c>
      <c r="N151" s="31">
        <v>0.99</v>
      </c>
      <c r="O151" s="7">
        <f t="shared" ref="O151:O156" si="42">M151*N151</f>
        <v>880.11</v>
      </c>
      <c r="P151" s="23"/>
      <c r="Q151" s="24">
        <f t="shared" si="41"/>
        <v>8.8899999999999864</v>
      </c>
      <c r="R151" s="25"/>
      <c r="S151" s="80">
        <f t="shared" si="36"/>
        <v>1017</v>
      </c>
      <c r="T151" s="26"/>
      <c r="U151" s="26"/>
      <c r="V151" s="26"/>
      <c r="W151" s="27">
        <f t="shared" si="37"/>
        <v>19.767500000000041</v>
      </c>
      <c r="X151" s="28">
        <f>(H151+Q151)/2</f>
        <v>9.8837500000000205</v>
      </c>
    </row>
    <row r="152" spans="1:24" ht="51.75" x14ac:dyDescent="0.25">
      <c r="A152" s="78" t="s">
        <v>307</v>
      </c>
      <c r="B152" s="29">
        <v>134</v>
      </c>
      <c r="C152" s="16" t="s">
        <v>217</v>
      </c>
      <c r="D152" s="16" t="s">
        <v>302</v>
      </c>
      <c r="E152" s="17">
        <v>1633</v>
      </c>
      <c r="F152" s="4">
        <v>0.99570000000000003</v>
      </c>
      <c r="G152" s="19">
        <f t="shared" si="34"/>
        <v>1625.9781</v>
      </c>
      <c r="H152" s="20">
        <f t="shared" si="35"/>
        <v>7.0218999999999596</v>
      </c>
      <c r="I152" s="18"/>
      <c r="J152" s="22"/>
      <c r="K152" s="191"/>
      <c r="L152" s="77" t="s">
        <v>303</v>
      </c>
      <c r="M152" s="17">
        <v>1530</v>
      </c>
      <c r="N152" s="31">
        <v>0.99609999999999999</v>
      </c>
      <c r="O152" s="7">
        <f t="shared" si="42"/>
        <v>1524.0329999999999</v>
      </c>
      <c r="P152" s="23"/>
      <c r="Q152" s="24">
        <f t="shared" si="41"/>
        <v>5.9670000000000982</v>
      </c>
      <c r="R152" s="25"/>
      <c r="S152" s="80">
        <f t="shared" si="36"/>
        <v>1581.5</v>
      </c>
      <c r="T152" s="26"/>
      <c r="U152" s="26"/>
      <c r="V152" s="26"/>
      <c r="W152" s="27">
        <f t="shared" si="37"/>
        <v>12.988900000000058</v>
      </c>
      <c r="X152" s="28">
        <f>(H152+Q152)/2</f>
        <v>6.4944500000000289</v>
      </c>
    </row>
    <row r="153" spans="1:24" ht="51.75" x14ac:dyDescent="0.25">
      <c r="A153" s="78" t="s">
        <v>307</v>
      </c>
      <c r="B153" s="29">
        <v>135</v>
      </c>
      <c r="C153" s="16" t="s">
        <v>218</v>
      </c>
      <c r="D153" s="16" t="s">
        <v>303</v>
      </c>
      <c r="E153" s="17">
        <v>723</v>
      </c>
      <c r="F153" s="4">
        <v>0.97829999999999995</v>
      </c>
      <c r="G153" s="19">
        <f t="shared" si="34"/>
        <v>707.31089999999995</v>
      </c>
      <c r="H153" s="20">
        <f t="shared" si="35"/>
        <v>15.689100000000053</v>
      </c>
      <c r="I153" s="18"/>
      <c r="J153" s="22"/>
      <c r="K153" s="191"/>
      <c r="L153" s="77" t="s">
        <v>303</v>
      </c>
      <c r="M153" s="17">
        <v>1145</v>
      </c>
      <c r="N153" s="31">
        <v>0.98540000000000005</v>
      </c>
      <c r="O153" s="7">
        <f t="shared" si="42"/>
        <v>1128.2830000000001</v>
      </c>
      <c r="P153" s="23"/>
      <c r="Q153" s="24">
        <f t="shared" si="41"/>
        <v>16.716999999999871</v>
      </c>
      <c r="R153" s="25"/>
      <c r="S153" s="80">
        <f t="shared" si="36"/>
        <v>934</v>
      </c>
      <c r="T153" s="26"/>
      <c r="U153" s="26"/>
      <c r="V153" s="26"/>
      <c r="W153" s="27">
        <f t="shared" si="37"/>
        <v>32.406099999999924</v>
      </c>
      <c r="X153" s="28">
        <f>(H153+Q153)/2</f>
        <v>16.203049999999962</v>
      </c>
    </row>
    <row r="154" spans="1:24" ht="115.5" x14ac:dyDescent="0.25">
      <c r="B154" s="29">
        <v>136</v>
      </c>
      <c r="C154" s="16" t="s">
        <v>290</v>
      </c>
      <c r="D154" s="16" t="s">
        <v>303</v>
      </c>
      <c r="E154" s="17">
        <v>11543</v>
      </c>
      <c r="F154" s="4">
        <v>0.996</v>
      </c>
      <c r="G154" s="19">
        <f t="shared" si="34"/>
        <v>11496.828</v>
      </c>
      <c r="H154" s="20">
        <f t="shared" si="35"/>
        <v>46.17200000000048</v>
      </c>
      <c r="I154" s="18"/>
      <c r="J154" s="21"/>
      <c r="K154" s="191"/>
      <c r="L154" s="77" t="s">
        <v>303</v>
      </c>
      <c r="M154" s="17">
        <v>906</v>
      </c>
      <c r="N154" s="31">
        <v>0.98870000000000002</v>
      </c>
      <c r="O154" s="7">
        <f t="shared" si="42"/>
        <v>895.76220000000001</v>
      </c>
      <c r="P154" s="59"/>
      <c r="Q154" s="24">
        <f t="shared" si="41"/>
        <v>10.237799999999993</v>
      </c>
      <c r="R154" s="22"/>
      <c r="S154" s="80">
        <f t="shared" si="36"/>
        <v>6224.5</v>
      </c>
      <c r="T154" s="26"/>
      <c r="U154" s="26"/>
      <c r="V154" s="26"/>
      <c r="W154" s="27">
        <f t="shared" si="37"/>
        <v>56.409800000000473</v>
      </c>
      <c r="X154" s="28">
        <f>((H154+Q154)/2)</f>
        <v>28.204900000000237</v>
      </c>
    </row>
    <row r="155" spans="1:24" ht="64.5" x14ac:dyDescent="0.25">
      <c r="B155" s="29">
        <v>137</v>
      </c>
      <c r="C155" s="16" t="s">
        <v>291</v>
      </c>
      <c r="D155" s="16" t="s">
        <v>303</v>
      </c>
      <c r="E155" s="17">
        <v>5069</v>
      </c>
      <c r="F155" s="4">
        <v>0.95520000000000005</v>
      </c>
      <c r="G155" s="19">
        <f t="shared" si="34"/>
        <v>4841.9088000000002</v>
      </c>
      <c r="H155" s="20">
        <f t="shared" si="35"/>
        <v>227.09119999999984</v>
      </c>
      <c r="I155" s="18"/>
      <c r="J155" s="21"/>
      <c r="K155" s="191"/>
      <c r="L155" s="77" t="s">
        <v>303</v>
      </c>
      <c r="M155" s="17">
        <v>4052</v>
      </c>
      <c r="N155" s="31">
        <v>0.98970000000000002</v>
      </c>
      <c r="O155" s="7">
        <f t="shared" si="42"/>
        <v>4010.2644</v>
      </c>
      <c r="P155" s="59"/>
      <c r="Q155" s="24">
        <f t="shared" si="41"/>
        <v>41.735599999999977</v>
      </c>
      <c r="R155" s="22"/>
      <c r="S155" s="80">
        <f t="shared" si="36"/>
        <v>4560.5</v>
      </c>
      <c r="T155" s="26"/>
      <c r="U155" s="26"/>
      <c r="V155" s="26"/>
      <c r="W155" s="27">
        <f t="shared" si="37"/>
        <v>268.82679999999982</v>
      </c>
      <c r="X155" s="28">
        <f>((H155+Q155)/2)</f>
        <v>134.41339999999991</v>
      </c>
    </row>
    <row r="156" spans="1:24" ht="51.75" x14ac:dyDescent="0.25">
      <c r="A156" s="78" t="s">
        <v>307</v>
      </c>
      <c r="B156" s="29">
        <v>138</v>
      </c>
      <c r="C156" s="16" t="s">
        <v>219</v>
      </c>
      <c r="D156" s="16" t="s">
        <v>304</v>
      </c>
      <c r="E156" s="17">
        <v>5959</v>
      </c>
      <c r="F156" s="4">
        <v>0.99650000000000005</v>
      </c>
      <c r="G156" s="19">
        <f t="shared" si="34"/>
        <v>5938.1435000000001</v>
      </c>
      <c r="H156" s="20">
        <f t="shared" si="35"/>
        <v>20.856499999999869</v>
      </c>
      <c r="I156" s="18"/>
      <c r="J156" s="22"/>
      <c r="K156" s="191"/>
      <c r="L156" s="77" t="s">
        <v>302</v>
      </c>
      <c r="M156" s="17">
        <v>5741</v>
      </c>
      <c r="N156" s="31">
        <v>0.99380000000000002</v>
      </c>
      <c r="O156" s="7">
        <f t="shared" si="42"/>
        <v>5705.4058000000005</v>
      </c>
      <c r="P156" s="23"/>
      <c r="Q156" s="24">
        <f t="shared" si="41"/>
        <v>35.594199999999546</v>
      </c>
      <c r="R156" s="25"/>
      <c r="S156" s="80">
        <f t="shared" si="36"/>
        <v>5850</v>
      </c>
      <c r="T156" s="26"/>
      <c r="U156" s="26"/>
      <c r="V156" s="26"/>
      <c r="W156" s="27">
        <f t="shared" si="37"/>
        <v>56.450699999999415</v>
      </c>
      <c r="X156" s="28">
        <f t="shared" ref="X156:X161" si="43">(H156+Q156)/2</f>
        <v>28.225349999999708</v>
      </c>
    </row>
    <row r="157" spans="1:24" ht="39" x14ac:dyDescent="0.25">
      <c r="A157" s="78" t="s">
        <v>307</v>
      </c>
      <c r="B157" s="29">
        <v>139</v>
      </c>
      <c r="C157" s="16" t="s">
        <v>220</v>
      </c>
      <c r="D157" s="16" t="s">
        <v>304</v>
      </c>
      <c r="E157" s="17">
        <v>7748</v>
      </c>
      <c r="F157" s="4">
        <v>0.99329999999999996</v>
      </c>
      <c r="G157" s="19">
        <f t="shared" si="34"/>
        <v>7696.0883999999996</v>
      </c>
      <c r="H157" s="20">
        <f t="shared" si="35"/>
        <v>51.911600000000362</v>
      </c>
      <c r="I157" s="18"/>
      <c r="J157" s="22"/>
      <c r="K157" s="191"/>
      <c r="L157" s="77" t="s">
        <v>303</v>
      </c>
      <c r="M157" s="17">
        <v>6500</v>
      </c>
      <c r="N157" s="31">
        <v>0.97540000000000004</v>
      </c>
      <c r="O157" s="7">
        <f t="shared" si="40"/>
        <v>6340.1</v>
      </c>
      <c r="P157" s="23"/>
      <c r="Q157" s="24">
        <f t="shared" ref="Q157:Q167" si="44">M157-O157</f>
        <v>159.89999999999964</v>
      </c>
      <c r="R157" s="25"/>
      <c r="S157" s="80">
        <f t="shared" si="36"/>
        <v>7124</v>
      </c>
      <c r="T157" s="26"/>
      <c r="U157" s="26"/>
      <c r="V157" s="26"/>
      <c r="W157" s="27">
        <f t="shared" si="37"/>
        <v>211.8116</v>
      </c>
      <c r="X157" s="28">
        <f t="shared" si="43"/>
        <v>105.9058</v>
      </c>
    </row>
    <row r="158" spans="1:24" ht="51.75" x14ac:dyDescent="0.25">
      <c r="A158" s="78" t="s">
        <v>307</v>
      </c>
      <c r="B158" s="29">
        <v>140</v>
      </c>
      <c r="C158" s="16" t="s">
        <v>169</v>
      </c>
      <c r="D158" s="16" t="s">
        <v>302</v>
      </c>
      <c r="E158" s="17">
        <v>3109</v>
      </c>
      <c r="F158" s="4">
        <v>0.98260000000000003</v>
      </c>
      <c r="G158" s="19">
        <f t="shared" si="34"/>
        <v>3054.9034000000001</v>
      </c>
      <c r="H158" s="20">
        <f t="shared" si="35"/>
        <v>54.096599999999853</v>
      </c>
      <c r="I158" s="18"/>
      <c r="J158" s="22"/>
      <c r="K158" s="191"/>
      <c r="L158" s="77" t="s">
        <v>302</v>
      </c>
      <c r="M158" s="17">
        <v>3215</v>
      </c>
      <c r="N158" s="31">
        <v>0.9929</v>
      </c>
      <c r="O158" s="7">
        <f t="shared" si="40"/>
        <v>3192.1734999999999</v>
      </c>
      <c r="P158" s="38"/>
      <c r="Q158" s="24">
        <f t="shared" si="44"/>
        <v>22.826500000000124</v>
      </c>
      <c r="R158" s="25"/>
      <c r="S158" s="80">
        <f t="shared" si="36"/>
        <v>3162</v>
      </c>
      <c r="T158" s="26"/>
      <c r="U158" s="26"/>
      <c r="V158" s="26"/>
      <c r="W158" s="27">
        <f t="shared" si="37"/>
        <v>76.923099999999977</v>
      </c>
      <c r="X158" s="28">
        <f t="shared" si="43"/>
        <v>38.461549999999988</v>
      </c>
    </row>
    <row r="159" spans="1:24" ht="39" x14ac:dyDescent="0.25">
      <c r="A159" s="78" t="s">
        <v>307</v>
      </c>
      <c r="B159" s="29">
        <v>141</v>
      </c>
      <c r="C159" s="16" t="s">
        <v>170</v>
      </c>
      <c r="D159" s="16" t="s">
        <v>302</v>
      </c>
      <c r="E159" s="17">
        <v>10086</v>
      </c>
      <c r="F159" s="4">
        <v>0.9919</v>
      </c>
      <c r="G159" s="19">
        <f t="shared" si="34"/>
        <v>10004.303400000001</v>
      </c>
      <c r="H159" s="20">
        <f t="shared" si="35"/>
        <v>81.696599999999307</v>
      </c>
      <c r="I159" s="18"/>
      <c r="J159" s="22"/>
      <c r="K159" s="191"/>
      <c r="L159" s="77" t="s">
        <v>302</v>
      </c>
      <c r="M159" s="17">
        <v>9887</v>
      </c>
      <c r="N159" s="31">
        <v>0.99909999999999999</v>
      </c>
      <c r="O159" s="7">
        <f t="shared" si="40"/>
        <v>9878.1016999999993</v>
      </c>
      <c r="P159" s="38"/>
      <c r="Q159" s="24">
        <f t="shared" si="44"/>
        <v>8.8983000000007451</v>
      </c>
      <c r="R159" s="25"/>
      <c r="S159" s="80">
        <f t="shared" si="36"/>
        <v>9986.5</v>
      </c>
      <c r="T159" s="26"/>
      <c r="U159" s="26"/>
      <c r="V159" s="26"/>
      <c r="W159" s="27">
        <f t="shared" si="37"/>
        <v>90.594900000000052</v>
      </c>
      <c r="X159" s="28">
        <f t="shared" si="43"/>
        <v>45.297450000000026</v>
      </c>
    </row>
    <row r="160" spans="1:24" ht="39" x14ac:dyDescent="0.25">
      <c r="A160" s="78" t="s">
        <v>307</v>
      </c>
      <c r="B160" s="29">
        <v>142</v>
      </c>
      <c r="C160" s="16" t="s">
        <v>221</v>
      </c>
      <c r="D160" s="16" t="s">
        <v>304</v>
      </c>
      <c r="E160" s="17">
        <v>7161</v>
      </c>
      <c r="F160" s="4">
        <v>0.99719999999999998</v>
      </c>
      <c r="G160" s="19">
        <f t="shared" si="34"/>
        <v>7140.9492</v>
      </c>
      <c r="H160" s="20">
        <f t="shared" si="35"/>
        <v>20.050799999999981</v>
      </c>
      <c r="I160" s="18"/>
      <c r="J160" s="22"/>
      <c r="K160" s="191"/>
      <c r="L160" s="77" t="s">
        <v>302</v>
      </c>
      <c r="M160" s="17">
        <v>5892</v>
      </c>
      <c r="N160" s="31">
        <v>0.97540000000000004</v>
      </c>
      <c r="O160" s="7">
        <f t="shared" si="40"/>
        <v>5747.0568000000003</v>
      </c>
      <c r="P160" s="23"/>
      <c r="Q160" s="24">
        <f t="shared" si="44"/>
        <v>144.94319999999971</v>
      </c>
      <c r="R160" s="25"/>
      <c r="S160" s="80">
        <f t="shared" si="36"/>
        <v>6526.5</v>
      </c>
      <c r="T160" s="26"/>
      <c r="U160" s="26"/>
      <c r="V160" s="26"/>
      <c r="W160" s="27">
        <f t="shared" si="37"/>
        <v>164.99399999999969</v>
      </c>
      <c r="X160" s="28">
        <f t="shared" si="43"/>
        <v>82.496999999999844</v>
      </c>
    </row>
    <row r="161" spans="1:24" ht="39" x14ac:dyDescent="0.25">
      <c r="A161" s="78" t="s">
        <v>307</v>
      </c>
      <c r="B161" s="29">
        <v>143</v>
      </c>
      <c r="C161" s="16" t="s">
        <v>222</v>
      </c>
      <c r="D161" s="16" t="s">
        <v>304</v>
      </c>
      <c r="E161" s="17">
        <v>6572</v>
      </c>
      <c r="F161" s="4">
        <v>0.99880000000000002</v>
      </c>
      <c r="G161" s="19">
        <f t="shared" si="34"/>
        <v>6564.1136000000006</v>
      </c>
      <c r="H161" s="20">
        <f t="shared" si="35"/>
        <v>7.8863999999994121</v>
      </c>
      <c r="I161" s="18"/>
      <c r="J161" s="22"/>
      <c r="K161" s="191"/>
      <c r="L161" s="77" t="s">
        <v>303</v>
      </c>
      <c r="M161" s="17">
        <v>5249</v>
      </c>
      <c r="N161" s="31">
        <v>0.97540000000000004</v>
      </c>
      <c r="O161" s="7">
        <f t="shared" si="40"/>
        <v>5119.8746000000001</v>
      </c>
      <c r="P161" s="52"/>
      <c r="Q161" s="24">
        <f t="shared" si="44"/>
        <v>129.1253999999999</v>
      </c>
      <c r="R161" s="25"/>
      <c r="S161" s="80">
        <f t="shared" si="36"/>
        <v>5910.5</v>
      </c>
      <c r="T161" s="26"/>
      <c r="U161" s="26"/>
      <c r="V161" s="26"/>
      <c r="W161" s="27">
        <f t="shared" si="37"/>
        <v>137.01179999999931</v>
      </c>
      <c r="X161" s="28">
        <f t="shared" si="43"/>
        <v>68.505899999999656</v>
      </c>
    </row>
    <row r="162" spans="1:24" ht="90" x14ac:dyDescent="0.25">
      <c r="A162" s="78" t="s">
        <v>307</v>
      </c>
      <c r="B162" s="29">
        <v>144</v>
      </c>
      <c r="C162" s="16" t="s">
        <v>292</v>
      </c>
      <c r="D162" s="16" t="s">
        <v>303</v>
      </c>
      <c r="E162" s="17">
        <v>7695</v>
      </c>
      <c r="F162" s="4">
        <v>0.86260000000000003</v>
      </c>
      <c r="G162" s="19">
        <f t="shared" si="34"/>
        <v>6637.7070000000003</v>
      </c>
      <c r="H162" s="20">
        <f t="shared" si="35"/>
        <v>1057.2929999999997</v>
      </c>
      <c r="I162" s="18"/>
      <c r="J162" s="21"/>
      <c r="K162" s="191"/>
      <c r="L162" s="77" t="s">
        <v>303</v>
      </c>
      <c r="M162" s="50">
        <v>6310</v>
      </c>
      <c r="N162" s="31">
        <v>0.98929999999999996</v>
      </c>
      <c r="O162" s="7">
        <f>M162*N162</f>
        <v>6242.4830000000002</v>
      </c>
      <c r="P162" s="59"/>
      <c r="Q162" s="24">
        <f t="shared" si="44"/>
        <v>67.516999999999825</v>
      </c>
      <c r="R162" s="22"/>
      <c r="S162" s="80">
        <f t="shared" si="36"/>
        <v>7002.5</v>
      </c>
      <c r="T162" s="26"/>
      <c r="U162" s="26"/>
      <c r="V162" s="26"/>
      <c r="W162" s="27">
        <f t="shared" si="37"/>
        <v>1124.8099999999995</v>
      </c>
      <c r="X162" s="28">
        <f>((H162+Q162)/2)</f>
        <v>562.40499999999975</v>
      </c>
    </row>
    <row r="163" spans="1:24" ht="77.25" x14ac:dyDescent="0.25">
      <c r="A163" s="78" t="s">
        <v>307</v>
      </c>
      <c r="B163" s="29">
        <v>145</v>
      </c>
      <c r="C163" s="16" t="s">
        <v>293</v>
      </c>
      <c r="D163" s="16" t="s">
        <v>303</v>
      </c>
      <c r="E163" s="17">
        <v>18387</v>
      </c>
      <c r="F163" s="4">
        <v>0.97199999999999998</v>
      </c>
      <c r="G163" s="19">
        <f t="shared" si="34"/>
        <v>17872.164000000001</v>
      </c>
      <c r="H163" s="20">
        <f t="shared" si="35"/>
        <v>514.83599999999933</v>
      </c>
      <c r="I163" s="18"/>
      <c r="J163" s="21"/>
      <c r="K163" s="191"/>
      <c r="L163" s="77" t="s">
        <v>303</v>
      </c>
      <c r="M163" s="197">
        <v>14940</v>
      </c>
      <c r="N163" s="31">
        <v>0.97150000000000003</v>
      </c>
      <c r="O163" s="7">
        <f>M163*N163</f>
        <v>14514.210000000001</v>
      </c>
      <c r="P163" s="59"/>
      <c r="Q163" s="24">
        <f t="shared" si="44"/>
        <v>425.78999999999905</v>
      </c>
      <c r="R163" s="22"/>
      <c r="S163" s="80">
        <f t="shared" si="36"/>
        <v>16663.5</v>
      </c>
      <c r="T163" s="26"/>
      <c r="U163" s="26"/>
      <c r="V163" s="26"/>
      <c r="W163" s="27">
        <f t="shared" si="37"/>
        <v>940.62599999999838</v>
      </c>
      <c r="X163" s="28">
        <f>((H163+Q163)/2)</f>
        <v>470.31299999999919</v>
      </c>
    </row>
    <row r="164" spans="1:24" ht="39" x14ac:dyDescent="0.25">
      <c r="A164" s="78" t="s">
        <v>307</v>
      </c>
      <c r="B164" s="29">
        <v>146</v>
      </c>
      <c r="C164" s="16" t="s">
        <v>171</v>
      </c>
      <c r="D164" s="16" t="s">
        <v>302</v>
      </c>
      <c r="E164" s="44">
        <v>2436</v>
      </c>
      <c r="F164" s="4">
        <v>0.99309999999999998</v>
      </c>
      <c r="G164" s="19">
        <f t="shared" si="34"/>
        <v>2419.1916000000001</v>
      </c>
      <c r="H164" s="20">
        <f t="shared" si="35"/>
        <v>16.808399999999892</v>
      </c>
      <c r="I164" s="18"/>
      <c r="J164" s="22"/>
      <c r="K164" s="191"/>
      <c r="L164" s="77" t="s">
        <v>303</v>
      </c>
      <c r="M164" s="17">
        <v>2007</v>
      </c>
      <c r="N164" s="31">
        <v>0.99550000000000005</v>
      </c>
      <c r="O164" s="7">
        <f t="shared" si="40"/>
        <v>1997.9685000000002</v>
      </c>
      <c r="P164" s="38"/>
      <c r="Q164" s="24">
        <f t="shared" si="44"/>
        <v>9.0314999999998236</v>
      </c>
      <c r="R164" s="25"/>
      <c r="S164" s="80">
        <f t="shared" si="36"/>
        <v>2221.5</v>
      </c>
      <c r="T164" s="26"/>
      <c r="U164" s="26"/>
      <c r="V164" s="26"/>
      <c r="W164" s="27">
        <f t="shared" si="37"/>
        <v>25.839899999999716</v>
      </c>
      <c r="X164" s="28">
        <f>(H164+Q164)/2</f>
        <v>12.919949999999858</v>
      </c>
    </row>
    <row r="165" spans="1:24" ht="77.25" x14ac:dyDescent="0.25">
      <c r="B165" s="29">
        <v>147</v>
      </c>
      <c r="C165" s="16" t="s">
        <v>74</v>
      </c>
      <c r="D165" s="16" t="s">
        <v>302</v>
      </c>
      <c r="E165" s="34">
        <v>4699</v>
      </c>
      <c r="F165" s="4">
        <v>0.98099999999999998</v>
      </c>
      <c r="G165" s="19">
        <f t="shared" si="34"/>
        <v>4609.7190000000001</v>
      </c>
      <c r="H165" s="20">
        <f t="shared" si="35"/>
        <v>89.280999999999949</v>
      </c>
      <c r="I165" s="35"/>
      <c r="J165" s="36"/>
      <c r="K165" s="191"/>
      <c r="L165" s="77" t="s">
        <v>303</v>
      </c>
      <c r="M165" s="17">
        <v>678</v>
      </c>
      <c r="N165" s="31">
        <v>0.99270000000000003</v>
      </c>
      <c r="O165" s="7">
        <f t="shared" si="40"/>
        <v>673.05060000000003</v>
      </c>
      <c r="P165" s="26"/>
      <c r="Q165" s="24">
        <f t="shared" si="44"/>
        <v>4.9493999999999687</v>
      </c>
      <c r="R165" s="37"/>
      <c r="S165" s="80">
        <f t="shared" si="36"/>
        <v>2688.5</v>
      </c>
      <c r="T165" s="26"/>
      <c r="U165" s="26"/>
      <c r="V165" s="26"/>
      <c r="W165" s="27">
        <f t="shared" si="37"/>
        <v>94.230399999999918</v>
      </c>
      <c r="X165" s="26">
        <f t="shared" ref="X165:X185" si="45">((H165+Q165)/2)</f>
        <v>47.115199999999959</v>
      </c>
    </row>
    <row r="166" spans="1:24" ht="64.5" x14ac:dyDescent="0.25">
      <c r="B166" s="29">
        <v>148</v>
      </c>
      <c r="C166" s="16" t="s">
        <v>75</v>
      </c>
      <c r="D166" s="16" t="s">
        <v>303</v>
      </c>
      <c r="E166" s="17">
        <v>14385</v>
      </c>
      <c r="F166" s="4">
        <v>0.78349999999999997</v>
      </c>
      <c r="G166" s="19">
        <f t="shared" si="34"/>
        <v>11270.647499999999</v>
      </c>
      <c r="H166" s="20">
        <f t="shared" si="35"/>
        <v>3114.3525000000009</v>
      </c>
      <c r="I166" s="33"/>
      <c r="J166" s="22"/>
      <c r="K166" s="191"/>
      <c r="L166" s="77" t="s">
        <v>302</v>
      </c>
      <c r="M166" s="17">
        <v>10327</v>
      </c>
      <c r="N166" s="31">
        <v>0.99529999999999996</v>
      </c>
      <c r="O166" s="7">
        <f t="shared" si="40"/>
        <v>10278.463099999999</v>
      </c>
      <c r="P166" s="23"/>
      <c r="Q166" s="24">
        <f t="shared" si="44"/>
        <v>48.536900000000969</v>
      </c>
      <c r="R166" s="25"/>
      <c r="S166" s="80">
        <f t="shared" si="36"/>
        <v>12356</v>
      </c>
      <c r="T166" s="26"/>
      <c r="U166" s="26"/>
      <c r="V166" s="26"/>
      <c r="W166" s="27">
        <f t="shared" si="37"/>
        <v>3162.8894000000018</v>
      </c>
      <c r="X166" s="28">
        <f t="shared" si="45"/>
        <v>1581.4447000000009</v>
      </c>
    </row>
    <row r="167" spans="1:24" ht="77.25" x14ac:dyDescent="0.25">
      <c r="A167" s="78" t="s">
        <v>305</v>
      </c>
      <c r="B167" s="29">
        <v>149</v>
      </c>
      <c r="C167" s="16" t="s">
        <v>76</v>
      </c>
      <c r="D167" s="16" t="s">
        <v>302</v>
      </c>
      <c r="E167" s="17">
        <v>8398</v>
      </c>
      <c r="F167" s="4">
        <v>0.99750000000000005</v>
      </c>
      <c r="G167" s="19">
        <f t="shared" si="34"/>
        <v>8377.005000000001</v>
      </c>
      <c r="H167" s="20">
        <f t="shared" si="35"/>
        <v>20.994999999998981</v>
      </c>
      <c r="I167" s="33"/>
      <c r="J167" s="22"/>
      <c r="K167" s="191"/>
      <c r="L167" s="77" t="s">
        <v>304</v>
      </c>
      <c r="M167" s="17">
        <v>673</v>
      </c>
      <c r="N167" s="31">
        <v>0.97540000000000004</v>
      </c>
      <c r="O167" s="7">
        <f t="shared" si="40"/>
        <v>656.44420000000002</v>
      </c>
      <c r="P167" s="23"/>
      <c r="Q167" s="24">
        <f t="shared" si="44"/>
        <v>16.555799999999977</v>
      </c>
      <c r="R167" s="25"/>
      <c r="S167" s="80">
        <f t="shared" si="36"/>
        <v>4535.5</v>
      </c>
      <c r="T167" s="26"/>
      <c r="U167" s="26"/>
      <c r="V167" s="26"/>
      <c r="W167" s="27">
        <f t="shared" si="37"/>
        <v>37.550799999998958</v>
      </c>
      <c r="X167" s="28">
        <f t="shared" si="45"/>
        <v>18.775399999999479</v>
      </c>
    </row>
    <row r="168" spans="1:24" ht="64.5" x14ac:dyDescent="0.25">
      <c r="A168" s="78" t="s">
        <v>305</v>
      </c>
      <c r="B168" s="29">
        <v>150</v>
      </c>
      <c r="C168" s="16" t="s">
        <v>77</v>
      </c>
      <c r="D168" s="16" t="s">
        <v>302</v>
      </c>
      <c r="E168" s="17">
        <v>7886</v>
      </c>
      <c r="F168" s="4">
        <v>0.99070000000000003</v>
      </c>
      <c r="G168" s="19">
        <f t="shared" ref="G168:G194" si="46">E168*F168</f>
        <v>7812.6602000000003</v>
      </c>
      <c r="H168" s="20">
        <f t="shared" ref="H168:H194" si="47">E168-G168</f>
        <v>73.339799999999741</v>
      </c>
      <c r="I168" s="33"/>
      <c r="J168" s="22"/>
      <c r="K168" s="191"/>
      <c r="L168" s="77" t="s">
        <v>304</v>
      </c>
      <c r="M168" s="17">
        <v>5017</v>
      </c>
      <c r="N168" s="31">
        <v>0.98799999999999999</v>
      </c>
      <c r="O168" s="7">
        <f>M168*N168</f>
        <v>4956.7960000000003</v>
      </c>
      <c r="P168" s="23"/>
      <c r="Q168" s="24">
        <f>M168-O168</f>
        <v>60.203999999999724</v>
      </c>
      <c r="R168" s="25"/>
      <c r="S168" s="80">
        <f t="shared" si="36"/>
        <v>6451.5</v>
      </c>
      <c r="T168" s="26"/>
      <c r="U168" s="26"/>
      <c r="V168" s="26"/>
      <c r="W168" s="27">
        <f t="shared" ref="W168:W194" si="48">H168+Q168</f>
        <v>133.54379999999946</v>
      </c>
      <c r="X168" s="28">
        <f t="shared" si="45"/>
        <v>66.771899999999732</v>
      </c>
    </row>
    <row r="169" spans="1:24" ht="64.5" x14ac:dyDescent="0.25">
      <c r="A169" s="78" t="s">
        <v>305</v>
      </c>
      <c r="B169" s="29">
        <v>151</v>
      </c>
      <c r="C169" s="16" t="s">
        <v>78</v>
      </c>
      <c r="D169" s="16" t="s">
        <v>302</v>
      </c>
      <c r="E169" s="17">
        <v>1056</v>
      </c>
      <c r="F169" s="4">
        <v>0.99909999999999999</v>
      </c>
      <c r="G169" s="19">
        <f t="shared" si="46"/>
        <v>1055.0496000000001</v>
      </c>
      <c r="H169" s="20">
        <f t="shared" si="47"/>
        <v>0.95039999999994507</v>
      </c>
      <c r="I169" s="33"/>
      <c r="J169" s="22"/>
      <c r="K169" s="191"/>
      <c r="L169" s="77" t="s">
        <v>304</v>
      </c>
      <c r="M169" s="17">
        <v>673</v>
      </c>
      <c r="N169" s="31">
        <v>0.97540000000000004</v>
      </c>
      <c r="O169" s="7">
        <f t="shared" si="40"/>
        <v>656.44420000000002</v>
      </c>
      <c r="P169" s="23"/>
      <c r="Q169" s="24">
        <f>M169-O169</f>
        <v>16.555799999999977</v>
      </c>
      <c r="R169" s="25"/>
      <c r="S169" s="80">
        <f t="shared" si="36"/>
        <v>864.5</v>
      </c>
      <c r="T169" s="26"/>
      <c r="U169" s="26"/>
      <c r="V169" s="26"/>
      <c r="W169" s="27">
        <f t="shared" si="48"/>
        <v>17.506199999999922</v>
      </c>
      <c r="X169" s="28">
        <f t="shared" si="45"/>
        <v>8.7530999999999608</v>
      </c>
    </row>
    <row r="170" spans="1:24" ht="51.75" x14ac:dyDescent="0.25">
      <c r="A170" s="78" t="s">
        <v>305</v>
      </c>
      <c r="B170" s="29">
        <v>152</v>
      </c>
      <c r="C170" s="16" t="s">
        <v>79</v>
      </c>
      <c r="D170" s="16" t="s">
        <v>302</v>
      </c>
      <c r="E170" s="17">
        <v>1080</v>
      </c>
      <c r="F170" s="4">
        <v>0.98899999999999999</v>
      </c>
      <c r="G170" s="19">
        <f t="shared" si="46"/>
        <v>1068.1199999999999</v>
      </c>
      <c r="H170" s="20">
        <f t="shared" si="47"/>
        <v>11.880000000000109</v>
      </c>
      <c r="I170" s="33"/>
      <c r="J170" s="22"/>
      <c r="K170" s="191"/>
      <c r="L170" s="77" t="s">
        <v>302</v>
      </c>
      <c r="M170" s="17">
        <v>151</v>
      </c>
      <c r="N170" s="31">
        <v>0.1</v>
      </c>
      <c r="O170" s="7">
        <f t="shared" si="40"/>
        <v>15.100000000000001</v>
      </c>
      <c r="P170" s="23"/>
      <c r="Q170" s="24">
        <f>M170-O170</f>
        <v>135.9</v>
      </c>
      <c r="R170" s="25"/>
      <c r="S170" s="80">
        <f t="shared" si="36"/>
        <v>615.5</v>
      </c>
      <c r="T170" s="26"/>
      <c r="U170" s="26"/>
      <c r="V170" s="26"/>
      <c r="W170" s="27">
        <f t="shared" si="48"/>
        <v>147.78000000000011</v>
      </c>
      <c r="X170" s="28">
        <f t="shared" si="45"/>
        <v>73.890000000000057</v>
      </c>
    </row>
    <row r="171" spans="1:24" ht="51.75" x14ac:dyDescent="0.25">
      <c r="B171" s="29">
        <v>153</v>
      </c>
      <c r="C171" s="16" t="s">
        <v>80</v>
      </c>
      <c r="D171" s="16" t="s">
        <v>302</v>
      </c>
      <c r="E171" s="17">
        <v>2438</v>
      </c>
      <c r="F171" s="4">
        <v>0.99070000000000003</v>
      </c>
      <c r="G171" s="19">
        <f t="shared" si="46"/>
        <v>2415.3265999999999</v>
      </c>
      <c r="H171" s="20">
        <f t="shared" si="47"/>
        <v>22.673400000000129</v>
      </c>
      <c r="I171" s="33"/>
      <c r="J171" s="22"/>
      <c r="K171" s="191"/>
      <c r="L171" s="77" t="s">
        <v>302</v>
      </c>
      <c r="M171" s="17">
        <v>2024</v>
      </c>
      <c r="N171" s="31">
        <v>0.97540000000000004</v>
      </c>
      <c r="O171" s="7">
        <f t="shared" si="40"/>
        <v>1974.2096000000001</v>
      </c>
      <c r="P171" s="23"/>
      <c r="Q171" s="24">
        <f t="shared" ref="Q171:Q175" si="49">M171-O171</f>
        <v>49.790399999999863</v>
      </c>
      <c r="R171" s="25"/>
      <c r="S171" s="80">
        <f t="shared" si="36"/>
        <v>2231</v>
      </c>
      <c r="T171" s="26"/>
      <c r="U171" s="26"/>
      <c r="V171" s="26"/>
      <c r="W171" s="27">
        <f t="shared" si="48"/>
        <v>72.463799999999992</v>
      </c>
      <c r="X171" s="28">
        <f t="shared" si="45"/>
        <v>36.231899999999996</v>
      </c>
    </row>
    <row r="172" spans="1:24" ht="39" x14ac:dyDescent="0.25">
      <c r="A172" s="78" t="s">
        <v>305</v>
      </c>
      <c r="B172" s="29">
        <v>154</v>
      </c>
      <c r="C172" s="16" t="s">
        <v>81</v>
      </c>
      <c r="D172" s="16" t="s">
        <v>303</v>
      </c>
      <c r="E172" s="17">
        <v>4213</v>
      </c>
      <c r="F172" s="4">
        <v>0.98760000000000003</v>
      </c>
      <c r="G172" s="19">
        <f t="shared" si="46"/>
        <v>4160.7588000000005</v>
      </c>
      <c r="H172" s="20">
        <f t="shared" si="47"/>
        <v>52.24119999999948</v>
      </c>
      <c r="I172" s="33"/>
      <c r="J172" s="22"/>
      <c r="K172" s="191"/>
      <c r="L172" s="77" t="s">
        <v>302</v>
      </c>
      <c r="M172" s="17">
        <v>3279</v>
      </c>
      <c r="N172" s="31">
        <v>0.97540000000000004</v>
      </c>
      <c r="O172" s="7">
        <f t="shared" si="40"/>
        <v>3198.3366000000001</v>
      </c>
      <c r="P172" s="23"/>
      <c r="Q172" s="24">
        <f t="shared" si="49"/>
        <v>80.663399999999911</v>
      </c>
      <c r="R172" s="25"/>
      <c r="S172" s="80">
        <f t="shared" si="36"/>
        <v>3746</v>
      </c>
      <c r="T172" s="26"/>
      <c r="U172" s="26"/>
      <c r="V172" s="26"/>
      <c r="W172" s="27">
        <f t="shared" si="48"/>
        <v>132.90459999999939</v>
      </c>
      <c r="X172" s="28">
        <f t="shared" si="45"/>
        <v>66.452299999999696</v>
      </c>
    </row>
    <row r="173" spans="1:24" ht="39" x14ac:dyDescent="0.25">
      <c r="A173" s="78" t="s">
        <v>305</v>
      </c>
      <c r="B173" s="29">
        <v>155</v>
      </c>
      <c r="C173" s="16" t="s">
        <v>82</v>
      </c>
      <c r="D173" s="16" t="s">
        <v>303</v>
      </c>
      <c r="E173" s="17">
        <v>6660</v>
      </c>
      <c r="F173" s="4">
        <v>0.99790000000000001</v>
      </c>
      <c r="G173" s="19">
        <f t="shared" si="46"/>
        <v>6646.0140000000001</v>
      </c>
      <c r="H173" s="20">
        <f t="shared" si="47"/>
        <v>13.985999999999876</v>
      </c>
      <c r="I173" s="33"/>
      <c r="J173" s="22"/>
      <c r="K173" s="191"/>
      <c r="L173" s="77" t="s">
        <v>302</v>
      </c>
      <c r="M173" s="17">
        <v>5396</v>
      </c>
      <c r="N173" s="31">
        <v>0.97540000000000004</v>
      </c>
      <c r="O173" s="7">
        <f t="shared" si="40"/>
        <v>5263.2584000000006</v>
      </c>
      <c r="P173" s="23"/>
      <c r="Q173" s="24">
        <f t="shared" si="49"/>
        <v>132.74159999999938</v>
      </c>
      <c r="R173" s="25"/>
      <c r="S173" s="80">
        <f t="shared" si="36"/>
        <v>6028</v>
      </c>
      <c r="T173" s="26"/>
      <c r="U173" s="26"/>
      <c r="V173" s="26"/>
      <c r="W173" s="27">
        <f t="shared" si="48"/>
        <v>146.72759999999926</v>
      </c>
      <c r="X173" s="28">
        <f t="shared" si="45"/>
        <v>73.363799999999628</v>
      </c>
    </row>
    <row r="174" spans="1:24" ht="39" x14ac:dyDescent="0.25">
      <c r="A174" s="78" t="s">
        <v>305</v>
      </c>
      <c r="B174" s="29">
        <v>156</v>
      </c>
      <c r="C174" s="16" t="s">
        <v>83</v>
      </c>
      <c r="D174" s="16" t="s">
        <v>302</v>
      </c>
      <c r="E174" s="17">
        <v>1852</v>
      </c>
      <c r="F174" s="4">
        <v>0.98409999999999997</v>
      </c>
      <c r="G174" s="19">
        <f t="shared" si="46"/>
        <v>1822.5532000000001</v>
      </c>
      <c r="H174" s="20">
        <f t="shared" si="47"/>
        <v>29.446799999999939</v>
      </c>
      <c r="I174" s="33"/>
      <c r="J174" s="22"/>
      <c r="K174" s="191"/>
      <c r="L174" s="77" t="s">
        <v>302</v>
      </c>
      <c r="M174" s="17">
        <v>2000</v>
      </c>
      <c r="N174" s="31">
        <v>0.97540000000000004</v>
      </c>
      <c r="O174" s="7">
        <f t="shared" si="40"/>
        <v>1950.8000000000002</v>
      </c>
      <c r="P174" s="23"/>
      <c r="Q174" s="24">
        <f t="shared" si="49"/>
        <v>49.199999999999818</v>
      </c>
      <c r="R174" s="25"/>
      <c r="S174" s="80">
        <f t="shared" si="36"/>
        <v>1926</v>
      </c>
      <c r="T174" s="26"/>
      <c r="U174" s="26"/>
      <c r="V174" s="26"/>
      <c r="W174" s="27">
        <f t="shared" si="48"/>
        <v>78.646799999999757</v>
      </c>
      <c r="X174" s="28">
        <f t="shared" si="45"/>
        <v>39.323399999999879</v>
      </c>
    </row>
    <row r="175" spans="1:24" ht="51.75" x14ac:dyDescent="0.25">
      <c r="A175" s="78" t="s">
        <v>305</v>
      </c>
      <c r="B175" s="29">
        <v>157</v>
      </c>
      <c r="C175" s="16" t="s">
        <v>84</v>
      </c>
      <c r="D175" s="16" t="s">
        <v>302</v>
      </c>
      <c r="E175" s="17">
        <v>1117</v>
      </c>
      <c r="F175" s="4">
        <v>0.9798</v>
      </c>
      <c r="G175" s="19">
        <f t="shared" si="46"/>
        <v>1094.4366</v>
      </c>
      <c r="H175" s="20">
        <f t="shared" si="47"/>
        <v>22.563400000000001</v>
      </c>
      <c r="I175" s="33"/>
      <c r="J175" s="22"/>
      <c r="K175" s="191"/>
      <c r="L175" s="77" t="s">
        <v>302</v>
      </c>
      <c r="M175" s="17">
        <v>1272</v>
      </c>
      <c r="N175" s="31">
        <v>0.97540000000000004</v>
      </c>
      <c r="O175" s="7">
        <f t="shared" si="40"/>
        <v>1240.7088000000001</v>
      </c>
      <c r="P175" s="23"/>
      <c r="Q175" s="24">
        <f t="shared" si="49"/>
        <v>31.29119999999989</v>
      </c>
      <c r="R175" s="25"/>
      <c r="S175" s="80">
        <f t="shared" si="36"/>
        <v>1194.5</v>
      </c>
      <c r="T175" s="26"/>
      <c r="U175" s="26"/>
      <c r="V175" s="26"/>
      <c r="W175" s="27">
        <f t="shared" si="48"/>
        <v>53.854599999999891</v>
      </c>
      <c r="X175" s="28">
        <f t="shared" si="45"/>
        <v>26.927299999999946</v>
      </c>
    </row>
    <row r="176" spans="1:24" ht="51.75" x14ac:dyDescent="0.25">
      <c r="A176" s="78" t="s">
        <v>305</v>
      </c>
      <c r="B176" s="29">
        <v>158</v>
      </c>
      <c r="C176" s="16" t="s">
        <v>85</v>
      </c>
      <c r="D176" s="16" t="s">
        <v>302</v>
      </c>
      <c r="E176" s="17">
        <v>5846</v>
      </c>
      <c r="F176" s="4">
        <v>0.96530000000000005</v>
      </c>
      <c r="G176" s="19">
        <f t="shared" si="46"/>
        <v>5643.1437999999998</v>
      </c>
      <c r="H176" s="20">
        <f t="shared" si="47"/>
        <v>202.85620000000017</v>
      </c>
      <c r="I176" s="33"/>
      <c r="J176" s="22"/>
      <c r="K176" s="191"/>
      <c r="L176" s="77" t="s">
        <v>302</v>
      </c>
      <c r="M176" s="17">
        <v>4580</v>
      </c>
      <c r="N176" s="31">
        <v>0.99480000000000002</v>
      </c>
      <c r="O176" s="7">
        <f>M176*N176</f>
        <v>4556.1840000000002</v>
      </c>
      <c r="P176" s="23"/>
      <c r="Q176" s="24">
        <f>M176-O176</f>
        <v>23.815999999999804</v>
      </c>
      <c r="R176" s="25"/>
      <c r="S176" s="80">
        <f t="shared" si="36"/>
        <v>5213</v>
      </c>
      <c r="T176" s="26"/>
      <c r="U176" s="26"/>
      <c r="V176" s="26"/>
      <c r="W176" s="27">
        <f t="shared" si="48"/>
        <v>226.67219999999998</v>
      </c>
      <c r="X176" s="28">
        <f t="shared" si="45"/>
        <v>113.33609999999999</v>
      </c>
    </row>
    <row r="177" spans="1:24" ht="51.75" x14ac:dyDescent="0.25">
      <c r="A177" s="78" t="s">
        <v>305</v>
      </c>
      <c r="B177" s="29">
        <v>159</v>
      </c>
      <c r="C177" s="16" t="s">
        <v>86</v>
      </c>
      <c r="D177" s="16" t="s">
        <v>303</v>
      </c>
      <c r="E177" s="17">
        <v>5551</v>
      </c>
      <c r="F177" s="4">
        <v>0.96909999999999996</v>
      </c>
      <c r="G177" s="19">
        <f>E177*F177</f>
        <v>5379.4740999999995</v>
      </c>
      <c r="H177" s="20">
        <f t="shared" si="47"/>
        <v>171.52590000000055</v>
      </c>
      <c r="I177" s="33"/>
      <c r="J177" s="22"/>
      <c r="K177" s="191"/>
      <c r="L177" s="77" t="s">
        <v>302</v>
      </c>
      <c r="M177" s="17">
        <v>1272</v>
      </c>
      <c r="N177" s="31">
        <v>0.99609999999999999</v>
      </c>
      <c r="O177" s="7">
        <f>M177*N177</f>
        <v>1267.0391999999999</v>
      </c>
      <c r="P177" s="23"/>
      <c r="Q177" s="24">
        <f>M177-O177</f>
        <v>4.9608000000000629</v>
      </c>
      <c r="R177" s="25"/>
      <c r="S177" s="80">
        <f t="shared" si="36"/>
        <v>3411.5</v>
      </c>
      <c r="T177" s="26"/>
      <c r="U177" s="26"/>
      <c r="V177" s="26"/>
      <c r="W177" s="27">
        <f t="shared" si="48"/>
        <v>176.48670000000061</v>
      </c>
      <c r="X177" s="28">
        <f t="shared" si="45"/>
        <v>88.243350000000305</v>
      </c>
    </row>
    <row r="178" spans="1:24" ht="51.75" x14ac:dyDescent="0.25">
      <c r="A178" s="78" t="s">
        <v>305</v>
      </c>
      <c r="B178" s="29">
        <v>160</v>
      </c>
      <c r="C178" s="16" t="s">
        <v>127</v>
      </c>
      <c r="D178" s="16" t="s">
        <v>302</v>
      </c>
      <c r="E178" s="17">
        <v>15684</v>
      </c>
      <c r="F178" s="4">
        <v>0.99239999999999995</v>
      </c>
      <c r="G178" s="19">
        <f t="shared" si="46"/>
        <v>15564.801599999999</v>
      </c>
      <c r="H178" s="20">
        <f t="shared" si="47"/>
        <v>119.19840000000113</v>
      </c>
      <c r="I178" s="32"/>
      <c r="J178" s="22"/>
      <c r="K178" s="191"/>
      <c r="L178" s="77" t="s">
        <v>302</v>
      </c>
      <c r="M178" s="17">
        <v>13937</v>
      </c>
      <c r="N178" s="31">
        <v>0.98529999999999995</v>
      </c>
      <c r="O178" s="7">
        <f t="shared" si="40"/>
        <v>13732.126099999999</v>
      </c>
      <c r="P178" s="38"/>
      <c r="Q178" s="24">
        <f t="shared" ref="Q178:Q185" si="50">M178-O178</f>
        <v>204.8739000000005</v>
      </c>
      <c r="R178" s="25"/>
      <c r="S178" s="80">
        <f t="shared" si="36"/>
        <v>14810.5</v>
      </c>
      <c r="T178" s="26"/>
      <c r="U178" s="26"/>
      <c r="V178" s="26"/>
      <c r="W178" s="27">
        <f t="shared" si="48"/>
        <v>324.07230000000163</v>
      </c>
      <c r="X178" s="28">
        <f t="shared" si="45"/>
        <v>162.03615000000082</v>
      </c>
    </row>
    <row r="179" spans="1:24" ht="39" x14ac:dyDescent="0.25">
      <c r="A179" s="78" t="s">
        <v>305</v>
      </c>
      <c r="B179" s="29">
        <v>161</v>
      </c>
      <c r="C179" s="16" t="s">
        <v>128</v>
      </c>
      <c r="D179" s="16" t="s">
        <v>303</v>
      </c>
      <c r="E179" s="17">
        <v>4256</v>
      </c>
      <c r="F179" s="4">
        <v>0.99670000000000003</v>
      </c>
      <c r="G179" s="19">
        <f t="shared" si="46"/>
        <v>4241.9552000000003</v>
      </c>
      <c r="H179" s="20">
        <f t="shared" si="47"/>
        <v>14.044799999999668</v>
      </c>
      <c r="I179" s="32"/>
      <c r="J179" s="22"/>
      <c r="K179" s="191"/>
      <c r="L179" s="77" t="s">
        <v>303</v>
      </c>
      <c r="M179" s="17">
        <v>3998</v>
      </c>
      <c r="N179" s="31">
        <v>0.99650000000000005</v>
      </c>
      <c r="O179" s="7">
        <f t="shared" si="40"/>
        <v>3984.0070000000001</v>
      </c>
      <c r="P179" s="38"/>
      <c r="Q179" s="24">
        <f t="shared" si="50"/>
        <v>13.992999999999938</v>
      </c>
      <c r="R179" s="25"/>
      <c r="S179" s="80">
        <f t="shared" si="36"/>
        <v>4127</v>
      </c>
      <c r="T179" s="26"/>
      <c r="U179" s="26"/>
      <c r="V179" s="26"/>
      <c r="W179" s="27">
        <f t="shared" si="48"/>
        <v>28.037799999999606</v>
      </c>
      <c r="X179" s="28">
        <f t="shared" si="45"/>
        <v>14.018899999999803</v>
      </c>
    </row>
    <row r="180" spans="1:24" ht="39" x14ac:dyDescent="0.25">
      <c r="A180" s="78" t="s">
        <v>305</v>
      </c>
      <c r="B180" s="29">
        <v>162</v>
      </c>
      <c r="C180" s="16" t="s">
        <v>129</v>
      </c>
      <c r="D180" s="16" t="s">
        <v>303</v>
      </c>
      <c r="E180" s="17">
        <v>2841</v>
      </c>
      <c r="F180" s="4">
        <v>0.9899</v>
      </c>
      <c r="G180" s="19">
        <f t="shared" si="46"/>
        <v>2812.3058999999998</v>
      </c>
      <c r="H180" s="20">
        <f t="shared" si="47"/>
        <v>28.694100000000162</v>
      </c>
      <c r="I180" s="32"/>
      <c r="J180" s="22"/>
      <c r="K180" s="191"/>
      <c r="L180" s="77" t="s">
        <v>303</v>
      </c>
      <c r="M180" s="17">
        <v>2497</v>
      </c>
      <c r="N180" s="31">
        <v>0.99360000000000004</v>
      </c>
      <c r="O180" s="7">
        <f t="shared" si="40"/>
        <v>2481.0192000000002</v>
      </c>
      <c r="P180" s="38"/>
      <c r="Q180" s="24">
        <f t="shared" si="50"/>
        <v>15.980799999999817</v>
      </c>
      <c r="R180" s="25"/>
      <c r="S180" s="80">
        <f t="shared" si="36"/>
        <v>2669</v>
      </c>
      <c r="T180" s="26"/>
      <c r="U180" s="26"/>
      <c r="V180" s="26"/>
      <c r="W180" s="27">
        <f t="shared" si="48"/>
        <v>44.67489999999998</v>
      </c>
      <c r="X180" s="28">
        <f t="shared" si="45"/>
        <v>22.33744999999999</v>
      </c>
    </row>
    <row r="181" spans="1:24" ht="51.75" x14ac:dyDescent="0.25">
      <c r="A181" s="78" t="s">
        <v>305</v>
      </c>
      <c r="B181" s="29">
        <v>163</v>
      </c>
      <c r="C181" s="16" t="s">
        <v>130</v>
      </c>
      <c r="D181" s="16" t="s">
        <v>302</v>
      </c>
      <c r="E181" s="17">
        <v>1019</v>
      </c>
      <c r="F181" s="4">
        <v>0.96309999999999996</v>
      </c>
      <c r="G181" s="19">
        <f t="shared" si="46"/>
        <v>981.39889999999991</v>
      </c>
      <c r="H181" s="20">
        <f t="shared" si="47"/>
        <v>37.601100000000088</v>
      </c>
      <c r="I181" s="32"/>
      <c r="J181" s="22"/>
      <c r="K181" s="191"/>
      <c r="L181" s="77" t="s">
        <v>303</v>
      </c>
      <c r="M181" s="17">
        <v>847</v>
      </c>
      <c r="N181" s="31">
        <v>0.99060000000000004</v>
      </c>
      <c r="O181" s="7">
        <f t="shared" si="40"/>
        <v>839.03820000000007</v>
      </c>
      <c r="P181" s="38"/>
      <c r="Q181" s="24">
        <f t="shared" si="50"/>
        <v>7.9617999999999256</v>
      </c>
      <c r="R181" s="25"/>
      <c r="S181" s="80">
        <f t="shared" si="36"/>
        <v>933</v>
      </c>
      <c r="T181" s="26"/>
      <c r="U181" s="26"/>
      <c r="V181" s="26"/>
      <c r="W181" s="27">
        <f t="shared" si="48"/>
        <v>45.562900000000013</v>
      </c>
      <c r="X181" s="28">
        <f t="shared" si="45"/>
        <v>22.781450000000007</v>
      </c>
    </row>
    <row r="182" spans="1:24" ht="51.75" x14ac:dyDescent="0.25">
      <c r="A182" s="78" t="s">
        <v>305</v>
      </c>
      <c r="B182" s="29">
        <v>164</v>
      </c>
      <c r="C182" s="16" t="s">
        <v>131</v>
      </c>
      <c r="D182" s="16" t="s">
        <v>303</v>
      </c>
      <c r="E182" s="17">
        <v>3636</v>
      </c>
      <c r="F182" s="4">
        <v>0.98719999999999997</v>
      </c>
      <c r="G182" s="19">
        <f t="shared" si="46"/>
        <v>3589.4591999999998</v>
      </c>
      <c r="H182" s="20">
        <f t="shared" si="47"/>
        <v>46.540800000000218</v>
      </c>
      <c r="I182" s="32"/>
      <c r="J182" s="22"/>
      <c r="K182" s="191"/>
      <c r="L182" s="77" t="s">
        <v>302</v>
      </c>
      <c r="M182" s="17">
        <v>2554</v>
      </c>
      <c r="N182" s="31">
        <v>0.99570000000000003</v>
      </c>
      <c r="O182" s="7">
        <f t="shared" si="40"/>
        <v>2543.0178000000001</v>
      </c>
      <c r="P182" s="38"/>
      <c r="Q182" s="24">
        <f t="shared" si="50"/>
        <v>10.982199999999921</v>
      </c>
      <c r="R182" s="25"/>
      <c r="S182" s="80">
        <f t="shared" si="36"/>
        <v>3095</v>
      </c>
      <c r="T182" s="26"/>
      <c r="U182" s="26"/>
      <c r="V182" s="26"/>
      <c r="W182" s="27">
        <f t="shared" si="48"/>
        <v>57.523000000000138</v>
      </c>
      <c r="X182" s="28">
        <f t="shared" si="45"/>
        <v>28.761500000000069</v>
      </c>
    </row>
    <row r="183" spans="1:24" ht="64.5" x14ac:dyDescent="0.25">
      <c r="A183" s="78" t="s">
        <v>305</v>
      </c>
      <c r="B183" s="29">
        <v>165</v>
      </c>
      <c r="C183" s="16" t="s">
        <v>132</v>
      </c>
      <c r="D183" s="16" t="s">
        <v>303</v>
      </c>
      <c r="E183" s="17">
        <v>1140</v>
      </c>
      <c r="F183" s="4">
        <v>0.97850000000000004</v>
      </c>
      <c r="G183" s="19">
        <f>E183*F183</f>
        <v>1115.49</v>
      </c>
      <c r="H183" s="20">
        <f t="shared" si="47"/>
        <v>24.509999999999991</v>
      </c>
      <c r="I183" s="32"/>
      <c r="J183" s="22"/>
      <c r="K183" s="191"/>
      <c r="L183" s="77" t="s">
        <v>302</v>
      </c>
      <c r="M183" s="17">
        <v>1059</v>
      </c>
      <c r="N183" s="31">
        <v>0.99529999999999996</v>
      </c>
      <c r="O183" s="7">
        <f t="shared" si="40"/>
        <v>1054.0227</v>
      </c>
      <c r="P183" s="38"/>
      <c r="Q183" s="24">
        <f t="shared" si="50"/>
        <v>4.9773000000000138</v>
      </c>
      <c r="R183" s="25"/>
      <c r="S183" s="80">
        <f t="shared" si="36"/>
        <v>1099.5</v>
      </c>
      <c r="T183" s="26"/>
      <c r="U183" s="26"/>
      <c r="V183" s="26"/>
      <c r="W183" s="27">
        <f t="shared" si="48"/>
        <v>29.487300000000005</v>
      </c>
      <c r="X183" s="28">
        <f t="shared" si="45"/>
        <v>14.743650000000002</v>
      </c>
    </row>
    <row r="184" spans="1:24" ht="64.5" x14ac:dyDescent="0.25">
      <c r="A184" s="78" t="s">
        <v>305</v>
      </c>
      <c r="B184" s="29">
        <v>166</v>
      </c>
      <c r="C184" s="16" t="s">
        <v>133</v>
      </c>
      <c r="D184" s="16" t="s">
        <v>303</v>
      </c>
      <c r="E184" s="17">
        <v>5704</v>
      </c>
      <c r="F184" s="4">
        <v>0.98550000000000004</v>
      </c>
      <c r="G184" s="19">
        <f t="shared" si="46"/>
        <v>5621.2920000000004</v>
      </c>
      <c r="H184" s="20">
        <f t="shared" si="47"/>
        <v>82.707999999999629</v>
      </c>
      <c r="I184" s="32"/>
      <c r="J184" s="22"/>
      <c r="K184" s="191"/>
      <c r="L184" s="77" t="s">
        <v>302</v>
      </c>
      <c r="M184" s="3">
        <v>3878</v>
      </c>
      <c r="N184" s="31">
        <v>0.95489999999999997</v>
      </c>
      <c r="O184" s="7">
        <f t="shared" si="40"/>
        <v>3703.1021999999998</v>
      </c>
      <c r="P184" s="43"/>
      <c r="Q184" s="24">
        <f t="shared" si="50"/>
        <v>174.89780000000019</v>
      </c>
      <c r="R184" s="22"/>
      <c r="S184" s="80">
        <f t="shared" si="36"/>
        <v>4791</v>
      </c>
      <c r="T184" s="26"/>
      <c r="U184" s="26"/>
      <c r="V184" s="26"/>
      <c r="W184" s="27">
        <f t="shared" si="48"/>
        <v>257.60579999999982</v>
      </c>
      <c r="X184" s="28">
        <f t="shared" si="45"/>
        <v>128.80289999999991</v>
      </c>
    </row>
    <row r="185" spans="1:24" ht="51.75" x14ac:dyDescent="0.25">
      <c r="A185" s="78" t="s">
        <v>305</v>
      </c>
      <c r="B185" s="29">
        <v>167</v>
      </c>
      <c r="C185" s="16" t="s">
        <v>134</v>
      </c>
      <c r="D185" s="16" t="s">
        <v>302</v>
      </c>
      <c r="E185" s="17">
        <v>8493</v>
      </c>
      <c r="F185" s="4">
        <v>0.98050000000000004</v>
      </c>
      <c r="G185" s="19">
        <f t="shared" si="46"/>
        <v>8327.3865000000005</v>
      </c>
      <c r="H185" s="20">
        <f>E185-G185</f>
        <v>165.61349999999948</v>
      </c>
      <c r="I185" s="32"/>
      <c r="J185" s="22"/>
      <c r="K185" s="191"/>
      <c r="L185" s="77" t="s">
        <v>303</v>
      </c>
      <c r="M185" s="3">
        <v>847</v>
      </c>
      <c r="N185" s="31">
        <v>0.99060000000000004</v>
      </c>
      <c r="O185" s="7">
        <f t="shared" si="40"/>
        <v>839.03820000000007</v>
      </c>
      <c r="P185" s="38"/>
      <c r="Q185" s="24">
        <f t="shared" si="50"/>
        <v>7.9617999999999256</v>
      </c>
      <c r="R185" s="25"/>
      <c r="S185" s="80">
        <f t="shared" si="36"/>
        <v>4670</v>
      </c>
      <c r="T185" s="26"/>
      <c r="U185" s="26"/>
      <c r="V185" s="26"/>
      <c r="W185" s="27">
        <f t="shared" si="48"/>
        <v>173.5752999999994</v>
      </c>
      <c r="X185" s="28">
        <f t="shared" si="45"/>
        <v>86.787649999999701</v>
      </c>
    </row>
    <row r="186" spans="1:24" ht="39" x14ac:dyDescent="0.25">
      <c r="A186" s="78" t="s">
        <v>305</v>
      </c>
      <c r="B186" s="14">
        <v>168</v>
      </c>
      <c r="C186" s="2" t="s">
        <v>16</v>
      </c>
      <c r="D186" s="2" t="s">
        <v>302</v>
      </c>
      <c r="E186" s="3">
        <v>4106</v>
      </c>
      <c r="F186" s="4">
        <v>0.99439999999999995</v>
      </c>
      <c r="G186" s="5">
        <f t="shared" si="46"/>
        <v>4083.0063999999998</v>
      </c>
      <c r="H186" s="6">
        <f t="shared" si="47"/>
        <v>22.993600000000242</v>
      </c>
      <c r="I186" s="4"/>
      <c r="J186" s="5"/>
      <c r="K186" s="191"/>
      <c r="L186" s="77" t="s">
        <v>303</v>
      </c>
      <c r="M186" s="3">
        <v>2805</v>
      </c>
      <c r="N186" s="31">
        <v>0.99639999999999995</v>
      </c>
      <c r="O186" s="7">
        <f>M186*N186</f>
        <v>2794.902</v>
      </c>
      <c r="P186" s="8"/>
      <c r="Q186" s="24">
        <f t="shared" ref="Q186:Q194" si="51">M186-O186</f>
        <v>10.097999999999956</v>
      </c>
      <c r="R186" s="10"/>
      <c r="S186" s="80">
        <f t="shared" si="36"/>
        <v>3455.5</v>
      </c>
      <c r="T186" s="11"/>
      <c r="U186" s="11"/>
      <c r="V186" s="11"/>
      <c r="W186" s="12">
        <f t="shared" si="48"/>
        <v>33.091600000000199</v>
      </c>
      <c r="X186" s="13">
        <f>(H186+Q186)/2</f>
        <v>16.545800000000099</v>
      </c>
    </row>
    <row r="187" spans="1:24" ht="51.75" x14ac:dyDescent="0.25">
      <c r="A187" s="78" t="s">
        <v>305</v>
      </c>
      <c r="B187" s="14">
        <v>169</v>
      </c>
      <c r="C187" s="2" t="s">
        <v>17</v>
      </c>
      <c r="D187" s="2" t="s">
        <v>302</v>
      </c>
      <c r="E187" s="3">
        <v>730</v>
      </c>
      <c r="F187" s="4">
        <v>0.99860000000000004</v>
      </c>
      <c r="G187" s="5">
        <f t="shared" si="46"/>
        <v>728.97800000000007</v>
      </c>
      <c r="H187" s="6">
        <f t="shared" si="47"/>
        <v>1.0219999999999345</v>
      </c>
      <c r="I187" s="4"/>
      <c r="J187" s="5"/>
      <c r="K187" s="191"/>
      <c r="L187" s="77" t="s">
        <v>303</v>
      </c>
      <c r="M187" s="3">
        <v>361</v>
      </c>
      <c r="N187" s="31">
        <v>0.99719999999999998</v>
      </c>
      <c r="O187" s="7">
        <f>M187*N187</f>
        <v>359.98919999999998</v>
      </c>
      <c r="P187" s="8"/>
      <c r="Q187" s="24">
        <f t="shared" si="51"/>
        <v>1.0108000000000175</v>
      </c>
      <c r="R187" s="10"/>
      <c r="S187" s="80">
        <f t="shared" si="36"/>
        <v>545.5</v>
      </c>
      <c r="T187" s="11"/>
      <c r="U187" s="11"/>
      <c r="V187" s="11"/>
      <c r="W187" s="12">
        <f t="shared" si="48"/>
        <v>2.032799999999952</v>
      </c>
      <c r="X187" s="13">
        <f>(H187+Q187)/2</f>
        <v>1.016399999999976</v>
      </c>
    </row>
    <row r="188" spans="1:24" ht="26.25" x14ac:dyDescent="0.25">
      <c r="A188" s="78" t="s">
        <v>305</v>
      </c>
      <c r="B188" s="14">
        <v>170</v>
      </c>
      <c r="C188" s="2" t="s">
        <v>18</v>
      </c>
      <c r="D188" s="2" t="s">
        <v>302</v>
      </c>
      <c r="E188" s="3">
        <v>156</v>
      </c>
      <c r="F188" s="4">
        <v>0.96299999999999997</v>
      </c>
      <c r="G188" s="5">
        <f t="shared" si="46"/>
        <v>150.22800000000001</v>
      </c>
      <c r="H188" s="6">
        <f t="shared" si="47"/>
        <v>5.7719999999999914</v>
      </c>
      <c r="I188" s="4"/>
      <c r="J188" s="5"/>
      <c r="K188" s="191"/>
      <c r="L188" s="77" t="s">
        <v>303</v>
      </c>
      <c r="M188" s="46">
        <v>118</v>
      </c>
      <c r="N188" s="31">
        <v>0.96719999999999995</v>
      </c>
      <c r="O188" s="7">
        <f>M188*N188</f>
        <v>114.1296</v>
      </c>
      <c r="P188" s="8"/>
      <c r="Q188" s="24">
        <f t="shared" si="51"/>
        <v>3.8704000000000036</v>
      </c>
      <c r="R188" s="10"/>
      <c r="S188" s="80">
        <f t="shared" si="36"/>
        <v>137</v>
      </c>
      <c r="T188" s="11"/>
      <c r="U188" s="11"/>
      <c r="V188" s="11"/>
      <c r="W188" s="12">
        <f t="shared" si="48"/>
        <v>9.642399999999995</v>
      </c>
      <c r="X188" s="13">
        <f>(H188+Q188)/2</f>
        <v>4.8211999999999975</v>
      </c>
    </row>
    <row r="189" spans="1:24" ht="64.5" x14ac:dyDescent="0.25">
      <c r="A189" s="78" t="s">
        <v>305</v>
      </c>
      <c r="B189" s="14">
        <v>171</v>
      </c>
      <c r="C189" s="2" t="s">
        <v>19</v>
      </c>
      <c r="D189" s="2" t="s">
        <v>302</v>
      </c>
      <c r="E189" s="3">
        <v>4900</v>
      </c>
      <c r="F189" s="4">
        <v>0.98040000000000005</v>
      </c>
      <c r="G189" s="5">
        <f t="shared" si="46"/>
        <v>4803.96</v>
      </c>
      <c r="H189" s="6">
        <f t="shared" si="47"/>
        <v>96.039999999999964</v>
      </c>
      <c r="I189" s="4"/>
      <c r="J189" s="5"/>
      <c r="K189" s="191"/>
      <c r="L189" s="77" t="s">
        <v>303</v>
      </c>
      <c r="M189" s="46">
        <v>4472</v>
      </c>
      <c r="N189" s="31">
        <v>0.98919999999999997</v>
      </c>
      <c r="O189" s="7">
        <f>M189*N189</f>
        <v>4423.7024000000001</v>
      </c>
      <c r="P189" s="8"/>
      <c r="Q189" s="24">
        <f t="shared" si="51"/>
        <v>48.297599999999875</v>
      </c>
      <c r="R189" s="10"/>
      <c r="S189" s="80">
        <f t="shared" si="36"/>
        <v>4686</v>
      </c>
      <c r="T189" s="11"/>
      <c r="U189" s="11"/>
      <c r="V189" s="11"/>
      <c r="W189" s="12">
        <f t="shared" si="48"/>
        <v>144.33759999999984</v>
      </c>
      <c r="X189" s="13">
        <f>(H189+Q189)/2</f>
        <v>72.168799999999919</v>
      </c>
    </row>
    <row r="190" spans="1:24" ht="64.5" x14ac:dyDescent="0.25">
      <c r="A190" s="78" t="s">
        <v>305</v>
      </c>
      <c r="B190" s="29">
        <v>172</v>
      </c>
      <c r="C190" s="16" t="s">
        <v>135</v>
      </c>
      <c r="D190" s="16" t="s">
        <v>302</v>
      </c>
      <c r="E190" s="44">
        <v>2489</v>
      </c>
      <c r="F190" s="4">
        <v>0.97919999999999996</v>
      </c>
      <c r="G190" s="19">
        <f t="shared" si="46"/>
        <v>2437.2287999999999</v>
      </c>
      <c r="H190" s="20">
        <f t="shared" si="47"/>
        <v>51.771200000000135</v>
      </c>
      <c r="I190" s="35"/>
      <c r="J190" s="45"/>
      <c r="K190" s="191"/>
      <c r="L190" s="77" t="s">
        <v>302</v>
      </c>
      <c r="M190" s="46">
        <v>1972</v>
      </c>
      <c r="N190" s="31">
        <v>0.997</v>
      </c>
      <c r="O190" s="7">
        <f t="shared" si="40"/>
        <v>1966.0840000000001</v>
      </c>
      <c r="P190" s="37"/>
      <c r="Q190" s="24">
        <f t="shared" si="51"/>
        <v>5.91599999999994</v>
      </c>
      <c r="R190" s="22"/>
      <c r="S190" s="80">
        <f t="shared" si="36"/>
        <v>2230.5</v>
      </c>
      <c r="T190" s="26"/>
      <c r="U190" s="26"/>
      <c r="V190" s="26"/>
      <c r="W190" s="27">
        <f t="shared" si="48"/>
        <v>57.687200000000075</v>
      </c>
      <c r="X190" s="28">
        <f>((H190+Q190)/2)</f>
        <v>28.843600000000038</v>
      </c>
    </row>
    <row r="191" spans="1:24" ht="51.75" x14ac:dyDescent="0.25">
      <c r="A191" s="78" t="s">
        <v>305</v>
      </c>
      <c r="B191" s="29">
        <v>173</v>
      </c>
      <c r="C191" s="16" t="s">
        <v>136</v>
      </c>
      <c r="D191" s="16" t="s">
        <v>302</v>
      </c>
      <c r="E191" s="44">
        <v>2604</v>
      </c>
      <c r="F191" s="4">
        <v>0.98229999999999995</v>
      </c>
      <c r="G191" s="19">
        <f t="shared" si="46"/>
        <v>2557.9092000000001</v>
      </c>
      <c r="H191" s="20">
        <f t="shared" si="47"/>
        <v>46.090799999999945</v>
      </c>
      <c r="I191" s="47"/>
      <c r="J191" s="48"/>
      <c r="K191" s="191"/>
      <c r="L191" s="77" t="s">
        <v>302</v>
      </c>
      <c r="M191" s="46">
        <v>2434</v>
      </c>
      <c r="N191" s="31">
        <v>0.99509999999999998</v>
      </c>
      <c r="O191" s="7">
        <f t="shared" si="40"/>
        <v>2422.0733999999998</v>
      </c>
      <c r="P191" s="37"/>
      <c r="Q191" s="24">
        <f t="shared" si="51"/>
        <v>11.926600000000235</v>
      </c>
      <c r="R191" s="22"/>
      <c r="S191" s="80">
        <f t="shared" si="36"/>
        <v>2519</v>
      </c>
      <c r="T191" s="26"/>
      <c r="U191" s="26"/>
      <c r="V191" s="26"/>
      <c r="W191" s="27">
        <f t="shared" si="48"/>
        <v>58.01740000000018</v>
      </c>
      <c r="X191" s="28">
        <f>((H191+Q191)/2)</f>
        <v>29.00870000000009</v>
      </c>
    </row>
    <row r="192" spans="1:24" ht="39" x14ac:dyDescent="0.25">
      <c r="A192" s="78" t="s">
        <v>305</v>
      </c>
      <c r="B192" s="29">
        <v>174</v>
      </c>
      <c r="C192" s="16" t="s">
        <v>137</v>
      </c>
      <c r="D192" s="16" t="s">
        <v>302</v>
      </c>
      <c r="E192" s="44">
        <v>5294</v>
      </c>
      <c r="F192" s="4">
        <v>0.99739999999999995</v>
      </c>
      <c r="G192" s="19">
        <f t="shared" si="46"/>
        <v>5280.2356</v>
      </c>
      <c r="H192" s="20">
        <f t="shared" si="47"/>
        <v>13.764400000000023</v>
      </c>
      <c r="I192" s="47"/>
      <c r="J192" s="48"/>
      <c r="K192" s="191"/>
      <c r="L192" s="77" t="s">
        <v>302</v>
      </c>
      <c r="M192" s="46">
        <v>4691</v>
      </c>
      <c r="N192" s="31">
        <v>0.99319999999999997</v>
      </c>
      <c r="O192" s="7">
        <f t="shared" si="40"/>
        <v>4659.1012000000001</v>
      </c>
      <c r="P192" s="37"/>
      <c r="Q192" s="24">
        <f t="shared" si="51"/>
        <v>31.898799999999937</v>
      </c>
      <c r="R192" s="22"/>
      <c r="S192" s="80">
        <f t="shared" si="36"/>
        <v>4992.5</v>
      </c>
      <c r="T192" s="26"/>
      <c r="U192" s="26"/>
      <c r="V192" s="26"/>
      <c r="W192" s="27">
        <f t="shared" si="48"/>
        <v>45.663199999999961</v>
      </c>
      <c r="X192" s="28">
        <f>((H192+Q192)/2)</f>
        <v>22.83159999999998</v>
      </c>
    </row>
    <row r="193" spans="1:24" ht="39" x14ac:dyDescent="0.25">
      <c r="A193" s="78" t="s">
        <v>305</v>
      </c>
      <c r="B193" s="29">
        <v>175</v>
      </c>
      <c r="C193" s="16" t="s">
        <v>138</v>
      </c>
      <c r="D193" s="16" t="s">
        <v>302</v>
      </c>
      <c r="E193" s="44">
        <v>3566</v>
      </c>
      <c r="F193" s="4">
        <v>0.99690000000000001</v>
      </c>
      <c r="G193" s="19">
        <f t="shared" si="46"/>
        <v>3554.9454000000001</v>
      </c>
      <c r="H193" s="20">
        <f t="shared" si="47"/>
        <v>11.054599999999937</v>
      </c>
      <c r="I193" s="47"/>
      <c r="J193" s="48"/>
      <c r="K193" s="191"/>
      <c r="L193" s="77" t="s">
        <v>302</v>
      </c>
      <c r="M193" s="198">
        <v>3424</v>
      </c>
      <c r="N193" s="31">
        <v>0.99299999999999999</v>
      </c>
      <c r="O193" s="7">
        <f t="shared" si="40"/>
        <v>3400.0320000000002</v>
      </c>
      <c r="P193" s="37"/>
      <c r="Q193" s="24">
        <f t="shared" si="51"/>
        <v>23.967999999999847</v>
      </c>
      <c r="R193" s="22"/>
      <c r="S193" s="80">
        <f t="shared" si="36"/>
        <v>3495</v>
      </c>
      <c r="T193" s="26"/>
      <c r="U193" s="26"/>
      <c r="V193" s="26"/>
      <c r="W193" s="27">
        <f t="shared" si="48"/>
        <v>35.022599999999784</v>
      </c>
      <c r="X193" s="28">
        <f>((H193+Q193)/2)</f>
        <v>17.511299999999892</v>
      </c>
    </row>
    <row r="194" spans="1:24" ht="39" x14ac:dyDescent="0.25">
      <c r="A194" s="78" t="s">
        <v>305</v>
      </c>
      <c r="B194" s="29">
        <v>176</v>
      </c>
      <c r="C194" s="16" t="s">
        <v>139</v>
      </c>
      <c r="D194" s="16" t="s">
        <v>302</v>
      </c>
      <c r="E194" s="44">
        <v>5101</v>
      </c>
      <c r="F194" s="4">
        <v>0.99750000000000005</v>
      </c>
      <c r="G194" s="19">
        <f t="shared" si="46"/>
        <v>5088.2475000000004</v>
      </c>
      <c r="H194" s="20">
        <f t="shared" si="47"/>
        <v>12.7524999999996</v>
      </c>
      <c r="I194" s="47"/>
      <c r="J194" s="48"/>
      <c r="K194" s="191"/>
      <c r="L194" s="77" t="s">
        <v>302</v>
      </c>
      <c r="M194" s="198">
        <v>4658</v>
      </c>
      <c r="N194" s="31">
        <v>0.98480000000000001</v>
      </c>
      <c r="O194" s="7">
        <f t="shared" si="40"/>
        <v>4587.1984000000002</v>
      </c>
      <c r="P194" s="37"/>
      <c r="Q194" s="24">
        <f t="shared" si="51"/>
        <v>70.80159999999978</v>
      </c>
      <c r="R194" s="22"/>
      <c r="S194" s="80">
        <f t="shared" si="36"/>
        <v>4879.5</v>
      </c>
      <c r="T194" s="26"/>
      <c r="U194" s="26"/>
      <c r="V194" s="26"/>
      <c r="W194" s="27">
        <f t="shared" si="48"/>
        <v>83.55409999999938</v>
      </c>
      <c r="X194" s="28">
        <f>((H194+Q194)/2)</f>
        <v>41.77704999999969</v>
      </c>
    </row>
    <row r="198" spans="1:24" x14ac:dyDescent="0.25">
      <c r="E198" s="78">
        <f>SUM(E8:E197)</f>
        <v>1919898</v>
      </c>
      <c r="M198" s="78">
        <f>SUM(M8:M197)</f>
        <v>1562572</v>
      </c>
      <c r="S198" s="77">
        <f ca="1">SUM(S29:S199)</f>
        <v>1638651.4171122995</v>
      </c>
    </row>
    <row r="199" spans="1:24" x14ac:dyDescent="0.25">
      <c r="E199" s="78">
        <f>AVERAGE(E8:E194)</f>
        <v>10266.83422459893</v>
      </c>
      <c r="M199" s="78">
        <f>AVERAGE(M8:M194)</f>
        <v>8356</v>
      </c>
      <c r="S199" s="77">
        <f>AVERAGE(S8:S196)</f>
        <v>9311.4171122994649</v>
      </c>
    </row>
    <row r="203" spans="1:24" x14ac:dyDescent="0.25">
      <c r="R203" s="78">
        <f>(E199+M199)/2</f>
        <v>9311.4171122994649</v>
      </c>
    </row>
    <row r="209" spans="11:12" x14ac:dyDescent="0.25">
      <c r="K209" s="78"/>
      <c r="L209" s="78"/>
    </row>
    <row r="210" spans="11:12" x14ac:dyDescent="0.25">
      <c r="K210" s="78"/>
      <c r="L210" s="78"/>
    </row>
    <row r="211" spans="11:12" x14ac:dyDescent="0.25">
      <c r="K211" s="78"/>
      <c r="L211" s="78"/>
    </row>
    <row r="212" spans="11:12" x14ac:dyDescent="0.25">
      <c r="K212" s="78"/>
      <c r="L212" s="78"/>
    </row>
    <row r="213" spans="11:12" x14ac:dyDescent="0.25">
      <c r="K213" s="78"/>
      <c r="L213" s="78"/>
    </row>
    <row r="214" spans="11:12" x14ac:dyDescent="0.25">
      <c r="K214" s="78"/>
      <c r="L214" s="78"/>
    </row>
    <row r="215" spans="11:12" x14ac:dyDescent="0.25">
      <c r="K215" s="78"/>
      <c r="L215" s="78"/>
    </row>
    <row r="216" spans="11:12" x14ac:dyDescent="0.25">
      <c r="K216" s="78"/>
      <c r="L216" s="78"/>
    </row>
    <row r="217" spans="11:12" x14ac:dyDescent="0.25">
      <c r="K217" s="78"/>
      <c r="L217" s="78"/>
    </row>
    <row r="218" spans="11:12" x14ac:dyDescent="0.25">
      <c r="K218" s="78"/>
      <c r="L218" s="78"/>
    </row>
    <row r="219" spans="11:12" x14ac:dyDescent="0.25">
      <c r="K219" s="78"/>
      <c r="L219" s="78"/>
    </row>
    <row r="220" spans="11:12" x14ac:dyDescent="0.25">
      <c r="K220" s="78"/>
      <c r="L220" s="78"/>
    </row>
    <row r="221" spans="11:12" x14ac:dyDescent="0.25">
      <c r="K221" s="78"/>
      <c r="L221" s="78"/>
    </row>
    <row r="222" spans="11:12" x14ac:dyDescent="0.25">
      <c r="K222" s="78"/>
      <c r="L222" s="78"/>
    </row>
    <row r="223" spans="11:12" x14ac:dyDescent="0.25">
      <c r="K223" s="78"/>
      <c r="L223" s="78"/>
    </row>
    <row r="224" spans="11:12" x14ac:dyDescent="0.25">
      <c r="K224" s="78"/>
      <c r="L224" s="78"/>
    </row>
    <row r="225" spans="11:12" x14ac:dyDescent="0.25">
      <c r="K225" s="78"/>
      <c r="L225" s="78"/>
    </row>
    <row r="226" spans="11:12" x14ac:dyDescent="0.25">
      <c r="K226" s="78"/>
      <c r="L226" s="78"/>
    </row>
    <row r="227" spans="11:12" x14ac:dyDescent="0.25">
      <c r="K227" s="78"/>
      <c r="L227" s="78"/>
    </row>
    <row r="228" spans="11:12" x14ac:dyDescent="0.25">
      <c r="K228" s="78"/>
      <c r="L228" s="78"/>
    </row>
    <row r="229" spans="11:12" x14ac:dyDescent="0.25">
      <c r="K229" s="78"/>
      <c r="L229" s="78"/>
    </row>
    <row r="230" spans="11:12" x14ac:dyDescent="0.25">
      <c r="K230" s="78"/>
      <c r="L230" s="78"/>
    </row>
    <row r="231" spans="11:12" x14ac:dyDescent="0.25">
      <c r="K231" s="78"/>
      <c r="L231" s="78"/>
    </row>
    <row r="232" spans="11:12" x14ac:dyDescent="0.25">
      <c r="K232" s="78"/>
      <c r="L232" s="78"/>
    </row>
    <row r="233" spans="11:12" x14ac:dyDescent="0.25">
      <c r="K233" s="78"/>
      <c r="L233" s="78"/>
    </row>
    <row r="234" spans="11:12" x14ac:dyDescent="0.25">
      <c r="K234" s="78"/>
      <c r="L234" s="78"/>
    </row>
    <row r="235" spans="11:12" x14ac:dyDescent="0.25">
      <c r="K235" s="78"/>
      <c r="L235" s="78"/>
    </row>
    <row r="236" spans="11:12" x14ac:dyDescent="0.25">
      <c r="K236" s="78"/>
      <c r="L236" s="78"/>
    </row>
    <row r="237" spans="11:12" x14ac:dyDescent="0.25">
      <c r="K237" s="78"/>
      <c r="L237" s="78"/>
    </row>
    <row r="238" spans="11:12" x14ac:dyDescent="0.25">
      <c r="K238" s="78"/>
      <c r="L238" s="78"/>
    </row>
    <row r="239" spans="11:12" x14ac:dyDescent="0.25">
      <c r="K239" s="78"/>
      <c r="L239" s="78"/>
    </row>
    <row r="240" spans="11:12" x14ac:dyDescent="0.25">
      <c r="K240" s="78"/>
      <c r="L240" s="78"/>
    </row>
    <row r="241" spans="11:12" x14ac:dyDescent="0.25">
      <c r="K241" s="78"/>
      <c r="L241" s="78"/>
    </row>
    <row r="242" spans="11:12" x14ac:dyDescent="0.25">
      <c r="K242" s="78"/>
      <c r="L242" s="78"/>
    </row>
    <row r="243" spans="11:12" x14ac:dyDescent="0.25">
      <c r="K243" s="78"/>
      <c r="L243" s="78"/>
    </row>
    <row r="244" spans="11:12" x14ac:dyDescent="0.25">
      <c r="K244" s="78"/>
      <c r="L244" s="78"/>
    </row>
    <row r="245" spans="11:12" x14ac:dyDescent="0.25">
      <c r="K245" s="78"/>
      <c r="L245" s="78"/>
    </row>
    <row r="246" spans="11:12" x14ac:dyDescent="0.25">
      <c r="K246" s="78"/>
      <c r="L246" s="78"/>
    </row>
    <row r="247" spans="11:12" x14ac:dyDescent="0.25">
      <c r="K247" s="78"/>
      <c r="L247" s="78"/>
    </row>
    <row r="248" spans="11:12" x14ac:dyDescent="0.25">
      <c r="K248" s="78"/>
      <c r="L248" s="78"/>
    </row>
    <row r="249" spans="11:12" x14ac:dyDescent="0.25">
      <c r="K249" s="78"/>
      <c r="L249" s="78"/>
    </row>
    <row r="250" spans="11:12" x14ac:dyDescent="0.25">
      <c r="K250" s="78"/>
      <c r="L250" s="78"/>
    </row>
    <row r="251" spans="11:12" x14ac:dyDescent="0.25">
      <c r="K251" s="78"/>
      <c r="L251" s="78"/>
    </row>
    <row r="252" spans="11:12" x14ac:dyDescent="0.25">
      <c r="K252" s="78"/>
      <c r="L252" s="78"/>
    </row>
    <row r="253" spans="11:12" x14ac:dyDescent="0.25">
      <c r="K253" s="78"/>
      <c r="L253" s="78"/>
    </row>
    <row r="254" spans="11:12" x14ac:dyDescent="0.25">
      <c r="K254" s="78"/>
      <c r="L254" s="78"/>
    </row>
    <row r="255" spans="11:12" x14ac:dyDescent="0.25">
      <c r="K255" s="78"/>
      <c r="L255" s="78"/>
    </row>
    <row r="256" spans="11:12" x14ac:dyDescent="0.25">
      <c r="K256" s="78"/>
      <c r="L256" s="78"/>
    </row>
    <row r="257" spans="11:12" x14ac:dyDescent="0.25">
      <c r="K257" s="78"/>
      <c r="L257" s="78"/>
    </row>
    <row r="258" spans="11:12" x14ac:dyDescent="0.25">
      <c r="K258" s="78"/>
      <c r="L258" s="78"/>
    </row>
    <row r="259" spans="11:12" x14ac:dyDescent="0.25">
      <c r="K259" s="78"/>
      <c r="L259" s="78"/>
    </row>
    <row r="260" spans="11:12" x14ac:dyDescent="0.25">
      <c r="K260" s="78"/>
      <c r="L260" s="78"/>
    </row>
    <row r="261" spans="11:12" x14ac:dyDescent="0.25">
      <c r="K261" s="78"/>
      <c r="L261" s="78"/>
    </row>
    <row r="262" spans="11:12" x14ac:dyDescent="0.25">
      <c r="K262" s="78"/>
      <c r="L262" s="78"/>
    </row>
    <row r="263" spans="11:12" x14ac:dyDescent="0.25">
      <c r="K263" s="78"/>
      <c r="L263" s="78"/>
    </row>
    <row r="264" spans="11:12" x14ac:dyDescent="0.25">
      <c r="K264" s="78"/>
      <c r="L264" s="78"/>
    </row>
    <row r="265" spans="11:12" x14ac:dyDescent="0.25">
      <c r="K265" s="78"/>
      <c r="L265" s="78"/>
    </row>
    <row r="266" spans="11:12" x14ac:dyDescent="0.25">
      <c r="K266" s="78"/>
      <c r="L266" s="78"/>
    </row>
    <row r="267" spans="11:12" x14ac:dyDescent="0.25">
      <c r="K267" s="78"/>
      <c r="L267" s="78"/>
    </row>
    <row r="268" spans="11:12" x14ac:dyDescent="0.25">
      <c r="K268" s="78"/>
      <c r="L268" s="78"/>
    </row>
    <row r="269" spans="11:12" x14ac:dyDescent="0.25">
      <c r="K269" s="78"/>
      <c r="L269" s="78"/>
    </row>
    <row r="270" spans="11:12" x14ac:dyDescent="0.25">
      <c r="K270" s="78"/>
      <c r="L270" s="78"/>
    </row>
    <row r="271" spans="11:12" x14ac:dyDescent="0.25">
      <c r="K271" s="78"/>
      <c r="L271" s="78"/>
    </row>
    <row r="272" spans="11:12" x14ac:dyDescent="0.25">
      <c r="K272" s="78"/>
      <c r="L272" s="78"/>
    </row>
    <row r="273" spans="11:12" x14ac:dyDescent="0.25">
      <c r="K273" s="78"/>
      <c r="L273" s="78"/>
    </row>
    <row r="274" spans="11:12" x14ac:dyDescent="0.25">
      <c r="K274" s="78"/>
      <c r="L274" s="78"/>
    </row>
    <row r="275" spans="11:12" x14ac:dyDescent="0.25">
      <c r="K275" s="78"/>
      <c r="L275" s="78"/>
    </row>
    <row r="276" spans="11:12" x14ac:dyDescent="0.25">
      <c r="K276" s="78"/>
      <c r="L276" s="78"/>
    </row>
    <row r="277" spans="11:12" x14ac:dyDescent="0.25">
      <c r="K277" s="78"/>
      <c r="L277" s="78"/>
    </row>
    <row r="278" spans="11:12" x14ac:dyDescent="0.25">
      <c r="K278" s="78"/>
      <c r="L278" s="78"/>
    </row>
    <row r="279" spans="11:12" x14ac:dyDescent="0.25">
      <c r="K279" s="78"/>
      <c r="L279" s="78"/>
    </row>
    <row r="280" spans="11:12" x14ac:dyDescent="0.25">
      <c r="K280" s="78"/>
      <c r="L280" s="78"/>
    </row>
    <row r="281" spans="11:12" x14ac:dyDescent="0.25">
      <c r="K281" s="78"/>
      <c r="L281" s="78"/>
    </row>
    <row r="282" spans="11:12" x14ac:dyDescent="0.25">
      <c r="K282" s="78"/>
      <c r="L282" s="78"/>
    </row>
    <row r="283" spans="11:12" x14ac:dyDescent="0.25">
      <c r="K283" s="78"/>
      <c r="L283" s="78"/>
    </row>
    <row r="284" spans="11:12" x14ac:dyDescent="0.25">
      <c r="K284" s="78"/>
      <c r="L284" s="78"/>
    </row>
    <row r="285" spans="11:12" x14ac:dyDescent="0.25">
      <c r="K285" s="78"/>
      <c r="L285" s="78"/>
    </row>
    <row r="286" spans="11:12" x14ac:dyDescent="0.25">
      <c r="K286" s="78"/>
      <c r="L286" s="78"/>
    </row>
    <row r="287" spans="11:12" x14ac:dyDescent="0.25">
      <c r="K287" s="78"/>
      <c r="L287" s="78"/>
    </row>
    <row r="288" spans="11:12" x14ac:dyDescent="0.25">
      <c r="K288" s="78"/>
      <c r="L288" s="78"/>
    </row>
    <row r="289" spans="11:12" x14ac:dyDescent="0.25">
      <c r="K289" s="78"/>
      <c r="L289" s="78"/>
    </row>
    <row r="290" spans="11:12" x14ac:dyDescent="0.25">
      <c r="K290" s="78"/>
      <c r="L290" s="78"/>
    </row>
    <row r="291" spans="11:12" x14ac:dyDescent="0.25">
      <c r="K291" s="78"/>
      <c r="L291" s="78"/>
    </row>
    <row r="292" spans="11:12" x14ac:dyDescent="0.25">
      <c r="K292" s="78"/>
      <c r="L292" s="78"/>
    </row>
    <row r="293" spans="11:12" x14ac:dyDescent="0.25">
      <c r="K293" s="78"/>
      <c r="L293" s="78"/>
    </row>
    <row r="294" spans="11:12" x14ac:dyDescent="0.25">
      <c r="K294" s="78"/>
      <c r="L294" s="78"/>
    </row>
    <row r="295" spans="11:12" x14ac:dyDescent="0.25">
      <c r="K295" s="78"/>
      <c r="L295" s="78"/>
    </row>
    <row r="296" spans="11:12" x14ac:dyDescent="0.25">
      <c r="K296" s="78"/>
      <c r="L296" s="78"/>
    </row>
    <row r="297" spans="11:12" x14ac:dyDescent="0.25">
      <c r="K297" s="78"/>
      <c r="L297" s="78"/>
    </row>
    <row r="298" spans="11:12" x14ac:dyDescent="0.25">
      <c r="K298" s="78"/>
      <c r="L298" s="78"/>
    </row>
    <row r="299" spans="11:12" x14ac:dyDescent="0.25">
      <c r="K299" s="78"/>
      <c r="L299" s="78"/>
    </row>
    <row r="300" spans="11:12" x14ac:dyDescent="0.25">
      <c r="K300" s="78"/>
      <c r="L300" s="78"/>
    </row>
    <row r="301" spans="11:12" x14ac:dyDescent="0.25">
      <c r="K301" s="78"/>
      <c r="L301" s="78"/>
    </row>
    <row r="302" spans="11:12" x14ac:dyDescent="0.25">
      <c r="K302" s="78"/>
      <c r="L302" s="78"/>
    </row>
    <row r="303" spans="11:12" x14ac:dyDescent="0.25">
      <c r="K303" s="78"/>
      <c r="L303" s="78"/>
    </row>
    <row r="304" spans="11:12" x14ac:dyDescent="0.25">
      <c r="K304" s="78"/>
      <c r="L304" s="78"/>
    </row>
    <row r="305" spans="11:12" x14ac:dyDescent="0.25">
      <c r="K305" s="78"/>
      <c r="L305" s="78"/>
    </row>
    <row r="306" spans="11:12" x14ac:dyDescent="0.25">
      <c r="K306" s="78"/>
      <c r="L306" s="78"/>
    </row>
    <row r="307" spans="11:12" x14ac:dyDescent="0.25">
      <c r="K307" s="78"/>
      <c r="L307" s="78"/>
    </row>
    <row r="308" spans="11:12" x14ac:dyDescent="0.25">
      <c r="K308" s="78"/>
      <c r="L308" s="78"/>
    </row>
    <row r="309" spans="11:12" x14ac:dyDescent="0.25">
      <c r="K309" s="78"/>
      <c r="L309" s="78"/>
    </row>
    <row r="310" spans="11:12" x14ac:dyDescent="0.25">
      <c r="K310" s="78"/>
      <c r="L310" s="78"/>
    </row>
    <row r="311" spans="11:12" x14ac:dyDescent="0.25">
      <c r="K311" s="78"/>
      <c r="L311" s="78"/>
    </row>
    <row r="312" spans="11:12" x14ac:dyDescent="0.25">
      <c r="K312" s="78"/>
      <c r="L312" s="78"/>
    </row>
    <row r="313" spans="11:12" x14ac:dyDescent="0.25">
      <c r="K313" s="78"/>
      <c r="L313" s="78"/>
    </row>
    <row r="314" spans="11:12" x14ac:dyDescent="0.25">
      <c r="K314" s="78"/>
      <c r="L314" s="78"/>
    </row>
    <row r="315" spans="11:12" x14ac:dyDescent="0.25">
      <c r="K315" s="78"/>
      <c r="L315" s="78"/>
    </row>
    <row r="316" spans="11:12" x14ac:dyDescent="0.25">
      <c r="K316" s="78"/>
      <c r="L316" s="78"/>
    </row>
    <row r="317" spans="11:12" x14ac:dyDescent="0.25">
      <c r="K317" s="78"/>
      <c r="L317" s="78"/>
    </row>
    <row r="318" spans="11:12" x14ac:dyDescent="0.25">
      <c r="K318" s="78"/>
      <c r="L318" s="78"/>
    </row>
    <row r="319" spans="11:12" x14ac:dyDescent="0.25">
      <c r="K319" s="78"/>
      <c r="L319" s="78"/>
    </row>
    <row r="320" spans="11:12" x14ac:dyDescent="0.25">
      <c r="K320" s="78"/>
      <c r="L320" s="78"/>
    </row>
    <row r="321" spans="11:12" x14ac:dyDescent="0.25">
      <c r="K321" s="78"/>
      <c r="L321" s="78"/>
    </row>
    <row r="322" spans="11:12" x14ac:dyDescent="0.25">
      <c r="K322" s="78"/>
      <c r="L322" s="78"/>
    </row>
    <row r="323" spans="11:12" x14ac:dyDescent="0.25">
      <c r="K323" s="78"/>
      <c r="L323" s="78"/>
    </row>
    <row r="324" spans="11:12" x14ac:dyDescent="0.25">
      <c r="K324" s="78"/>
      <c r="L324" s="78"/>
    </row>
    <row r="325" spans="11:12" x14ac:dyDescent="0.25">
      <c r="K325" s="78"/>
      <c r="L325" s="78"/>
    </row>
    <row r="326" spans="11:12" x14ac:dyDescent="0.25">
      <c r="K326" s="78"/>
      <c r="L326" s="78"/>
    </row>
    <row r="327" spans="11:12" x14ac:dyDescent="0.25">
      <c r="K327" s="78"/>
      <c r="L327" s="78"/>
    </row>
    <row r="328" spans="11:12" x14ac:dyDescent="0.25">
      <c r="K328" s="78"/>
      <c r="L328" s="78"/>
    </row>
    <row r="329" spans="11:12" x14ac:dyDescent="0.25">
      <c r="K329" s="78"/>
      <c r="L329" s="78"/>
    </row>
    <row r="330" spans="11:12" x14ac:dyDescent="0.25">
      <c r="K330" s="78"/>
      <c r="L330" s="78"/>
    </row>
    <row r="331" spans="11:12" x14ac:dyDescent="0.25">
      <c r="K331" s="78"/>
      <c r="L331" s="78"/>
    </row>
    <row r="332" spans="11:12" x14ac:dyDescent="0.25">
      <c r="K332" s="78"/>
      <c r="L332" s="78"/>
    </row>
    <row r="333" spans="11:12" x14ac:dyDescent="0.25">
      <c r="K333" s="78"/>
      <c r="L333" s="78"/>
    </row>
    <row r="334" spans="11:12" x14ac:dyDescent="0.25">
      <c r="K334" s="78"/>
      <c r="L334" s="78"/>
    </row>
    <row r="335" spans="11:12" x14ac:dyDescent="0.25">
      <c r="K335" s="78"/>
      <c r="L335" s="78"/>
    </row>
    <row r="336" spans="11:12" x14ac:dyDescent="0.25">
      <c r="K336" s="78"/>
      <c r="L336" s="78"/>
    </row>
    <row r="337" spans="11:12" x14ac:dyDescent="0.25">
      <c r="K337" s="78"/>
      <c r="L337" s="78"/>
    </row>
    <row r="338" spans="11:12" x14ac:dyDescent="0.25">
      <c r="K338" s="78"/>
      <c r="L338" s="78"/>
    </row>
    <row r="339" spans="11:12" x14ac:dyDescent="0.25">
      <c r="K339" s="78"/>
      <c r="L339" s="78"/>
    </row>
    <row r="340" spans="11:12" x14ac:dyDescent="0.25">
      <c r="K340" s="78"/>
      <c r="L340" s="78"/>
    </row>
    <row r="341" spans="11:12" x14ac:dyDescent="0.25">
      <c r="K341" s="78"/>
      <c r="L341" s="78"/>
    </row>
    <row r="342" spans="11:12" x14ac:dyDescent="0.25">
      <c r="K342" s="78"/>
      <c r="L342" s="78"/>
    </row>
    <row r="343" spans="11:12" x14ac:dyDescent="0.25">
      <c r="K343" s="78"/>
      <c r="L343" s="78"/>
    </row>
    <row r="344" spans="11:12" x14ac:dyDescent="0.25">
      <c r="K344" s="78"/>
      <c r="L344" s="78"/>
    </row>
    <row r="345" spans="11:12" x14ac:dyDescent="0.25">
      <c r="K345" s="78"/>
      <c r="L345" s="78"/>
    </row>
    <row r="346" spans="11:12" x14ac:dyDescent="0.25">
      <c r="K346" s="78"/>
      <c r="L346" s="78"/>
    </row>
    <row r="347" spans="11:12" x14ac:dyDescent="0.25">
      <c r="K347" s="78"/>
      <c r="L347" s="78"/>
    </row>
    <row r="348" spans="11:12" x14ac:dyDescent="0.25">
      <c r="K348" s="78"/>
      <c r="L348" s="78"/>
    </row>
    <row r="349" spans="11:12" x14ac:dyDescent="0.25">
      <c r="K349" s="78"/>
      <c r="L349" s="78"/>
    </row>
    <row r="350" spans="11:12" x14ac:dyDescent="0.25">
      <c r="K350" s="78"/>
      <c r="L350" s="78"/>
    </row>
    <row r="351" spans="11:12" x14ac:dyDescent="0.25">
      <c r="K351" s="78"/>
      <c r="L351" s="78"/>
    </row>
    <row r="352" spans="11:12" x14ac:dyDescent="0.25">
      <c r="K352" s="78"/>
      <c r="L352" s="78"/>
    </row>
    <row r="353" spans="11:12" x14ac:dyDescent="0.25">
      <c r="K353" s="78"/>
      <c r="L353" s="78"/>
    </row>
    <row r="354" spans="11:12" x14ac:dyDescent="0.25">
      <c r="K354" s="78"/>
      <c r="L354" s="78"/>
    </row>
    <row r="355" spans="11:12" x14ac:dyDescent="0.25">
      <c r="K355" s="78"/>
      <c r="L355" s="78"/>
    </row>
    <row r="356" spans="11:12" x14ac:dyDescent="0.25">
      <c r="K356" s="78"/>
      <c r="L356" s="78"/>
    </row>
    <row r="357" spans="11:12" x14ac:dyDescent="0.25">
      <c r="K357" s="78"/>
      <c r="L357" s="78"/>
    </row>
    <row r="358" spans="11:12" x14ac:dyDescent="0.25">
      <c r="K358" s="78"/>
      <c r="L358" s="78"/>
    </row>
    <row r="359" spans="11:12" x14ac:dyDescent="0.25">
      <c r="K359" s="78"/>
      <c r="L359" s="78"/>
    </row>
    <row r="360" spans="11:12" x14ac:dyDescent="0.25">
      <c r="K360" s="78"/>
      <c r="L360" s="78"/>
    </row>
    <row r="361" spans="11:12" x14ac:dyDescent="0.25">
      <c r="K361" s="78"/>
      <c r="L361" s="78"/>
    </row>
    <row r="362" spans="11:12" x14ac:dyDescent="0.25">
      <c r="K362" s="78"/>
      <c r="L362" s="78"/>
    </row>
    <row r="363" spans="11:12" x14ac:dyDescent="0.25">
      <c r="K363" s="78"/>
      <c r="L363" s="78"/>
    </row>
    <row r="364" spans="11:12" x14ac:dyDescent="0.25">
      <c r="K364" s="78"/>
      <c r="L364" s="78"/>
    </row>
    <row r="365" spans="11:12" x14ac:dyDescent="0.25">
      <c r="K365" s="78"/>
      <c r="L365" s="78"/>
    </row>
    <row r="366" spans="11:12" x14ac:dyDescent="0.25">
      <c r="K366" s="78"/>
      <c r="L366" s="78"/>
    </row>
    <row r="367" spans="11:12" x14ac:dyDescent="0.25">
      <c r="K367" s="78"/>
      <c r="L367" s="78"/>
    </row>
    <row r="368" spans="11:12" x14ac:dyDescent="0.25">
      <c r="K368" s="78"/>
      <c r="L368" s="78"/>
    </row>
    <row r="369" spans="11:12" x14ac:dyDescent="0.25">
      <c r="K369" s="78"/>
      <c r="L369" s="78"/>
    </row>
    <row r="370" spans="11:12" x14ac:dyDescent="0.25">
      <c r="K370" s="78"/>
      <c r="L370" s="78"/>
    </row>
    <row r="371" spans="11:12" x14ac:dyDescent="0.25">
      <c r="K371" s="78"/>
      <c r="L371" s="78"/>
    </row>
    <row r="372" spans="11:12" x14ac:dyDescent="0.25">
      <c r="K372" s="78"/>
      <c r="L372" s="78"/>
    </row>
    <row r="373" spans="11:12" x14ac:dyDescent="0.25">
      <c r="K373" s="78"/>
      <c r="L373" s="78"/>
    </row>
    <row r="374" spans="11:12" x14ac:dyDescent="0.25">
      <c r="K374" s="78"/>
      <c r="L374" s="78"/>
    </row>
    <row r="375" spans="11:12" x14ac:dyDescent="0.25">
      <c r="K375" s="78"/>
      <c r="L375" s="78"/>
    </row>
    <row r="376" spans="11:12" x14ac:dyDescent="0.25">
      <c r="K376" s="78"/>
      <c r="L376" s="78"/>
    </row>
    <row r="377" spans="11:12" x14ac:dyDescent="0.25">
      <c r="K377" s="78"/>
      <c r="L377" s="78"/>
    </row>
    <row r="378" spans="11:12" x14ac:dyDescent="0.25">
      <c r="K378" s="78"/>
      <c r="L378" s="78"/>
    </row>
    <row r="379" spans="11:12" x14ac:dyDescent="0.25">
      <c r="K379" s="78"/>
      <c r="L379" s="78"/>
    </row>
    <row r="380" spans="11:12" x14ac:dyDescent="0.25">
      <c r="K380" s="78"/>
      <c r="L380" s="78"/>
    </row>
    <row r="381" spans="11:12" x14ac:dyDescent="0.25">
      <c r="K381" s="78"/>
      <c r="L381" s="78"/>
    </row>
    <row r="382" spans="11:12" x14ac:dyDescent="0.25">
      <c r="K382" s="78"/>
      <c r="L382" s="78"/>
    </row>
    <row r="383" spans="11:12" x14ac:dyDescent="0.25">
      <c r="K383" s="78"/>
      <c r="L383" s="78"/>
    </row>
    <row r="384" spans="11:12" x14ac:dyDescent="0.25">
      <c r="K384" s="78"/>
      <c r="L384" s="78"/>
    </row>
    <row r="385" spans="11:12" x14ac:dyDescent="0.25">
      <c r="K385" s="78"/>
      <c r="L385" s="78"/>
    </row>
    <row r="386" spans="11:12" x14ac:dyDescent="0.25">
      <c r="K386" s="78"/>
      <c r="L386" s="78"/>
    </row>
    <row r="387" spans="11:12" x14ac:dyDescent="0.25">
      <c r="K387" s="78"/>
      <c r="L387" s="78"/>
    </row>
    <row r="388" spans="11:12" x14ac:dyDescent="0.25">
      <c r="K388" s="78"/>
      <c r="L388" s="78"/>
    </row>
    <row r="389" spans="11:12" x14ac:dyDescent="0.25">
      <c r="K389" s="78"/>
      <c r="L389" s="78"/>
    </row>
    <row r="390" spans="11:12" x14ac:dyDescent="0.25">
      <c r="K390" s="78"/>
      <c r="L390" s="78"/>
    </row>
    <row r="391" spans="11:12" x14ac:dyDescent="0.25">
      <c r="K391" s="78"/>
      <c r="L391" s="78"/>
    </row>
    <row r="392" spans="11:12" x14ac:dyDescent="0.25">
      <c r="K392" s="78"/>
      <c r="L392" s="78"/>
    </row>
    <row r="393" spans="11:12" x14ac:dyDescent="0.25">
      <c r="K393" s="78"/>
      <c r="L393" s="78"/>
    </row>
    <row r="394" spans="11:12" x14ac:dyDescent="0.25">
      <c r="K394" s="78"/>
      <c r="L394" s="78"/>
    </row>
    <row r="395" spans="11:12" x14ac:dyDescent="0.25">
      <c r="K395" s="78"/>
      <c r="L395" s="78"/>
    </row>
    <row r="396" spans="11:12" x14ac:dyDescent="0.25">
      <c r="K396" s="78"/>
      <c r="L396" s="78"/>
    </row>
    <row r="397" spans="11:12" x14ac:dyDescent="0.25">
      <c r="K397" s="78"/>
      <c r="L397" s="78"/>
    </row>
    <row r="398" spans="11:12" x14ac:dyDescent="0.25">
      <c r="K398" s="78"/>
      <c r="L398" s="78"/>
    </row>
    <row r="399" spans="11:12" x14ac:dyDescent="0.25">
      <c r="K399" s="78"/>
      <c r="L399" s="78"/>
    </row>
    <row r="400" spans="11:12" x14ac:dyDescent="0.25">
      <c r="K400" s="78"/>
      <c r="L400" s="78"/>
    </row>
    <row r="401" spans="11:12" x14ac:dyDescent="0.25">
      <c r="K401" s="78"/>
      <c r="L401" s="78"/>
    </row>
    <row r="402" spans="11:12" x14ac:dyDescent="0.25">
      <c r="K402" s="78"/>
      <c r="L402" s="78"/>
    </row>
    <row r="403" spans="11:12" x14ac:dyDescent="0.25">
      <c r="K403" s="78"/>
      <c r="L403" s="78"/>
    </row>
    <row r="404" spans="11:12" x14ac:dyDescent="0.25">
      <c r="K404" s="78"/>
      <c r="L404" s="78"/>
    </row>
    <row r="405" spans="11:12" x14ac:dyDescent="0.25">
      <c r="K405" s="78"/>
      <c r="L405" s="78"/>
    </row>
    <row r="406" spans="11:12" x14ac:dyDescent="0.25">
      <c r="K406" s="78"/>
      <c r="L406" s="78"/>
    </row>
    <row r="407" spans="11:12" x14ac:dyDescent="0.25">
      <c r="K407" s="78"/>
      <c r="L407" s="78"/>
    </row>
    <row r="408" spans="11:12" x14ac:dyDescent="0.25">
      <c r="K408" s="78"/>
      <c r="L408" s="78"/>
    </row>
    <row r="409" spans="11:12" x14ac:dyDescent="0.25">
      <c r="K409" s="78"/>
      <c r="L409" s="78"/>
    </row>
    <row r="410" spans="11:12" x14ac:dyDescent="0.25">
      <c r="K410" s="78"/>
      <c r="L410" s="78"/>
    </row>
    <row r="411" spans="11:12" x14ac:dyDescent="0.25">
      <c r="K411" s="78"/>
      <c r="L411" s="78"/>
    </row>
    <row r="412" spans="11:12" x14ac:dyDescent="0.25">
      <c r="K412" s="78"/>
      <c r="L412" s="78"/>
    </row>
    <row r="413" spans="11:12" x14ac:dyDescent="0.25">
      <c r="K413" s="78"/>
      <c r="L413" s="78"/>
    </row>
    <row r="414" spans="11:12" x14ac:dyDescent="0.25">
      <c r="K414" s="78"/>
      <c r="L414" s="78"/>
    </row>
    <row r="415" spans="11:12" x14ac:dyDescent="0.25">
      <c r="K415" s="78"/>
      <c r="L415" s="78"/>
    </row>
    <row r="416" spans="11:12" x14ac:dyDescent="0.25">
      <c r="K416" s="78"/>
      <c r="L416" s="78"/>
    </row>
    <row r="417" spans="11:12" x14ac:dyDescent="0.25">
      <c r="K417" s="78"/>
      <c r="L417" s="78"/>
    </row>
    <row r="418" spans="11:12" x14ac:dyDescent="0.25">
      <c r="K418" s="78"/>
      <c r="L418" s="78"/>
    </row>
    <row r="419" spans="11:12" x14ac:dyDescent="0.25">
      <c r="K419" s="78"/>
      <c r="L419" s="78"/>
    </row>
    <row r="420" spans="11:12" x14ac:dyDescent="0.25">
      <c r="K420" s="78"/>
      <c r="L420" s="78"/>
    </row>
    <row r="421" spans="11:12" x14ac:dyDescent="0.25">
      <c r="K421" s="78"/>
      <c r="L421" s="78"/>
    </row>
    <row r="422" spans="11:12" x14ac:dyDescent="0.25">
      <c r="K422" s="78"/>
      <c r="L422" s="78"/>
    </row>
    <row r="423" spans="11:12" x14ac:dyDescent="0.25">
      <c r="K423" s="78"/>
      <c r="L423" s="78"/>
    </row>
    <row r="424" spans="11:12" x14ac:dyDescent="0.25">
      <c r="K424" s="78"/>
      <c r="L424" s="78"/>
    </row>
    <row r="425" spans="11:12" x14ac:dyDescent="0.25">
      <c r="K425" s="78"/>
      <c r="L425" s="78"/>
    </row>
    <row r="426" spans="11:12" x14ac:dyDescent="0.25">
      <c r="K426" s="78"/>
      <c r="L426" s="78"/>
    </row>
    <row r="427" spans="11:12" x14ac:dyDescent="0.25">
      <c r="K427" s="78"/>
      <c r="L427" s="78"/>
    </row>
    <row r="428" spans="11:12" x14ac:dyDescent="0.25">
      <c r="K428" s="78"/>
      <c r="L428" s="78"/>
    </row>
    <row r="429" spans="11:12" x14ac:dyDescent="0.25">
      <c r="K429" s="78"/>
      <c r="L429" s="78"/>
    </row>
    <row r="430" spans="11:12" x14ac:dyDescent="0.25">
      <c r="K430" s="78"/>
      <c r="L430" s="78"/>
    </row>
    <row r="431" spans="11:12" x14ac:dyDescent="0.25">
      <c r="K431" s="78"/>
      <c r="L431" s="78"/>
    </row>
    <row r="432" spans="11:12" x14ac:dyDescent="0.25">
      <c r="K432" s="78"/>
      <c r="L432" s="78"/>
    </row>
    <row r="433" spans="11:12" x14ac:dyDescent="0.25">
      <c r="K433" s="78"/>
      <c r="L433" s="78"/>
    </row>
    <row r="434" spans="11:12" x14ac:dyDescent="0.25">
      <c r="K434" s="78"/>
      <c r="L434" s="78"/>
    </row>
    <row r="435" spans="11:12" x14ac:dyDescent="0.25">
      <c r="K435" s="78"/>
      <c r="L435" s="78"/>
    </row>
    <row r="436" spans="11:12" x14ac:dyDescent="0.25">
      <c r="K436" s="78"/>
      <c r="L436" s="78"/>
    </row>
    <row r="437" spans="11:12" x14ac:dyDescent="0.25">
      <c r="K437" s="78"/>
      <c r="L437" s="78"/>
    </row>
    <row r="438" spans="11:12" x14ac:dyDescent="0.25">
      <c r="K438" s="78"/>
      <c r="L438" s="78"/>
    </row>
    <row r="439" spans="11:12" x14ac:dyDescent="0.25">
      <c r="K439" s="78"/>
      <c r="L439" s="78"/>
    </row>
    <row r="440" spans="11:12" x14ac:dyDescent="0.25">
      <c r="K440" s="78"/>
      <c r="L440" s="78"/>
    </row>
    <row r="441" spans="11:12" x14ac:dyDescent="0.25">
      <c r="K441" s="78"/>
      <c r="L441" s="78"/>
    </row>
    <row r="442" spans="11:12" x14ac:dyDescent="0.25">
      <c r="K442" s="78"/>
      <c r="L442" s="78"/>
    </row>
    <row r="443" spans="11:12" x14ac:dyDescent="0.25">
      <c r="K443" s="78"/>
      <c r="L443" s="78"/>
    </row>
    <row r="444" spans="11:12" x14ac:dyDescent="0.25">
      <c r="K444" s="78"/>
      <c r="L444" s="78"/>
    </row>
    <row r="445" spans="11:12" x14ac:dyDescent="0.25">
      <c r="K445" s="78"/>
      <c r="L445" s="78"/>
    </row>
    <row r="446" spans="11:12" x14ac:dyDescent="0.25">
      <c r="K446" s="78"/>
      <c r="L446" s="78"/>
    </row>
    <row r="447" spans="11:12" x14ac:dyDescent="0.25">
      <c r="K447" s="78"/>
      <c r="L447" s="78"/>
    </row>
    <row r="448" spans="11:12" x14ac:dyDescent="0.25">
      <c r="K448" s="78"/>
      <c r="L448" s="78"/>
    </row>
    <row r="449" spans="11:12" x14ac:dyDescent="0.25">
      <c r="K449" s="78"/>
      <c r="L449" s="78"/>
    </row>
    <row r="450" spans="11:12" x14ac:dyDescent="0.25">
      <c r="K450" s="78"/>
      <c r="L450" s="78"/>
    </row>
    <row r="451" spans="11:12" x14ac:dyDescent="0.25">
      <c r="K451" s="78"/>
      <c r="L451" s="78"/>
    </row>
    <row r="452" spans="11:12" x14ac:dyDescent="0.25">
      <c r="K452" s="78"/>
      <c r="L452" s="78"/>
    </row>
    <row r="453" spans="11:12" x14ac:dyDescent="0.25">
      <c r="K453" s="78"/>
      <c r="L453" s="78"/>
    </row>
    <row r="454" spans="11:12" x14ac:dyDescent="0.25">
      <c r="K454" s="78"/>
      <c r="L454" s="78"/>
    </row>
    <row r="455" spans="11:12" x14ac:dyDescent="0.25">
      <c r="K455" s="78"/>
      <c r="L455" s="78"/>
    </row>
    <row r="456" spans="11:12" x14ac:dyDescent="0.25">
      <c r="K456" s="78"/>
      <c r="L456" s="78"/>
    </row>
    <row r="457" spans="11:12" x14ac:dyDescent="0.25">
      <c r="K457" s="78"/>
      <c r="L457" s="78"/>
    </row>
    <row r="458" spans="11:12" x14ac:dyDescent="0.25">
      <c r="K458" s="78"/>
      <c r="L458" s="78"/>
    </row>
    <row r="459" spans="11:12" x14ac:dyDescent="0.25">
      <c r="K459" s="78"/>
      <c r="L459" s="78"/>
    </row>
    <row r="460" spans="11:12" x14ac:dyDescent="0.25">
      <c r="K460" s="78"/>
      <c r="L460" s="78"/>
    </row>
    <row r="461" spans="11:12" x14ac:dyDescent="0.25">
      <c r="K461" s="78"/>
      <c r="L461" s="78"/>
    </row>
    <row r="462" spans="11:12" x14ac:dyDescent="0.25">
      <c r="K462" s="78"/>
      <c r="L462" s="78"/>
    </row>
    <row r="463" spans="11:12" x14ac:dyDescent="0.25">
      <c r="K463" s="78"/>
      <c r="L463" s="78"/>
    </row>
    <row r="464" spans="11:12" x14ac:dyDescent="0.25">
      <c r="K464" s="78"/>
      <c r="L464" s="78"/>
    </row>
    <row r="465" spans="11:12" x14ac:dyDescent="0.25">
      <c r="K465" s="78"/>
      <c r="L465" s="78"/>
    </row>
    <row r="466" spans="11:12" x14ac:dyDescent="0.25">
      <c r="K466" s="78"/>
      <c r="L466" s="78"/>
    </row>
    <row r="467" spans="11:12" x14ac:dyDescent="0.25">
      <c r="K467" s="78"/>
      <c r="L467" s="78"/>
    </row>
    <row r="468" spans="11:12" x14ac:dyDescent="0.25">
      <c r="K468" s="78"/>
      <c r="L468" s="78"/>
    </row>
    <row r="469" spans="11:12" x14ac:dyDescent="0.25">
      <c r="K469" s="78"/>
      <c r="L469" s="78"/>
    </row>
    <row r="470" spans="11:12" x14ac:dyDescent="0.25">
      <c r="K470" s="78"/>
      <c r="L470" s="78"/>
    </row>
    <row r="471" spans="11:12" x14ac:dyDescent="0.25">
      <c r="K471" s="78"/>
      <c r="L471" s="78"/>
    </row>
    <row r="472" spans="11:12" x14ac:dyDescent="0.25">
      <c r="K472" s="78"/>
      <c r="L472" s="78"/>
    </row>
    <row r="473" spans="11:12" x14ac:dyDescent="0.25">
      <c r="K473" s="78"/>
      <c r="L473" s="78"/>
    </row>
    <row r="474" spans="11:12" x14ac:dyDescent="0.25">
      <c r="K474" s="78"/>
      <c r="L474" s="78"/>
    </row>
    <row r="475" spans="11:12" x14ac:dyDescent="0.25">
      <c r="K475" s="78"/>
      <c r="L475" s="78"/>
    </row>
    <row r="476" spans="11:12" x14ac:dyDescent="0.25">
      <c r="K476" s="78"/>
      <c r="L476" s="78"/>
    </row>
    <row r="477" spans="11:12" x14ac:dyDescent="0.25">
      <c r="K477" s="78"/>
      <c r="L477" s="78"/>
    </row>
    <row r="478" spans="11:12" x14ac:dyDescent="0.25">
      <c r="K478" s="78"/>
      <c r="L478" s="78"/>
    </row>
    <row r="479" spans="11:12" x14ac:dyDescent="0.25">
      <c r="K479" s="78"/>
      <c r="L479" s="78"/>
    </row>
    <row r="480" spans="11:12" x14ac:dyDescent="0.25">
      <c r="K480" s="78"/>
      <c r="L480" s="78"/>
    </row>
    <row r="481" spans="11:12" x14ac:dyDescent="0.25">
      <c r="K481" s="78"/>
      <c r="L481" s="78"/>
    </row>
    <row r="482" spans="11:12" x14ac:dyDescent="0.25">
      <c r="K482" s="78"/>
      <c r="L482" s="78"/>
    </row>
    <row r="483" spans="11:12" x14ac:dyDescent="0.25">
      <c r="K483" s="78"/>
      <c r="L483" s="78"/>
    </row>
    <row r="484" spans="11:12" x14ac:dyDescent="0.25">
      <c r="K484" s="78"/>
      <c r="L484" s="78"/>
    </row>
    <row r="485" spans="11:12" x14ac:dyDescent="0.25">
      <c r="K485" s="78"/>
      <c r="L485" s="78"/>
    </row>
    <row r="486" spans="11:12" x14ac:dyDescent="0.25">
      <c r="K486" s="78"/>
      <c r="L486" s="78"/>
    </row>
    <row r="487" spans="11:12" x14ac:dyDescent="0.25">
      <c r="K487" s="78"/>
      <c r="L487" s="78"/>
    </row>
    <row r="488" spans="11:12" x14ac:dyDescent="0.25">
      <c r="K488" s="78"/>
      <c r="L488" s="78"/>
    </row>
    <row r="489" spans="11:12" x14ac:dyDescent="0.25">
      <c r="K489" s="78"/>
      <c r="L489" s="78"/>
    </row>
    <row r="490" spans="11:12" x14ac:dyDescent="0.25">
      <c r="K490" s="78"/>
      <c r="L490" s="78"/>
    </row>
    <row r="491" spans="11:12" x14ac:dyDescent="0.25">
      <c r="K491" s="78"/>
      <c r="L491" s="78"/>
    </row>
    <row r="492" spans="11:12" x14ac:dyDescent="0.25">
      <c r="K492" s="78"/>
      <c r="L492" s="78"/>
    </row>
    <row r="493" spans="11:12" x14ac:dyDescent="0.25">
      <c r="K493" s="78"/>
      <c r="L493" s="78"/>
    </row>
    <row r="494" spans="11:12" x14ac:dyDescent="0.25">
      <c r="K494" s="78"/>
      <c r="L494" s="78"/>
    </row>
    <row r="495" spans="11:12" x14ac:dyDescent="0.25">
      <c r="K495" s="78"/>
      <c r="L495" s="78"/>
    </row>
    <row r="496" spans="11:12" x14ac:dyDescent="0.25">
      <c r="K496" s="78"/>
      <c r="L496" s="78"/>
    </row>
    <row r="497" spans="11:12" x14ac:dyDescent="0.25">
      <c r="K497" s="78"/>
      <c r="L497" s="78"/>
    </row>
    <row r="498" spans="11:12" x14ac:dyDescent="0.25">
      <c r="K498" s="78"/>
      <c r="L498" s="78"/>
    </row>
    <row r="499" spans="11:12" x14ac:dyDescent="0.25">
      <c r="K499" s="78"/>
      <c r="L499" s="78"/>
    </row>
    <row r="500" spans="11:12" x14ac:dyDescent="0.25">
      <c r="K500" s="78"/>
      <c r="L500" s="78"/>
    </row>
    <row r="501" spans="11:12" x14ac:dyDescent="0.25">
      <c r="K501" s="78"/>
      <c r="L501" s="78"/>
    </row>
    <row r="502" spans="11:12" x14ac:dyDescent="0.25">
      <c r="K502" s="78"/>
      <c r="L502" s="78"/>
    </row>
    <row r="503" spans="11:12" x14ac:dyDescent="0.25">
      <c r="K503" s="78"/>
      <c r="L503" s="78"/>
    </row>
    <row r="504" spans="11:12" x14ac:dyDescent="0.25">
      <c r="K504" s="78"/>
      <c r="L504" s="78"/>
    </row>
    <row r="505" spans="11:12" x14ac:dyDescent="0.25">
      <c r="K505" s="78"/>
      <c r="L505" s="78"/>
    </row>
    <row r="506" spans="11:12" x14ac:dyDescent="0.25">
      <c r="K506" s="78"/>
      <c r="L506" s="78"/>
    </row>
    <row r="507" spans="11:12" x14ac:dyDescent="0.25">
      <c r="K507" s="78"/>
      <c r="L507" s="78"/>
    </row>
    <row r="508" spans="11:12" x14ac:dyDescent="0.25">
      <c r="K508" s="78"/>
      <c r="L508" s="78"/>
    </row>
    <row r="509" spans="11:12" x14ac:dyDescent="0.25">
      <c r="K509" s="78"/>
      <c r="L509" s="78"/>
    </row>
    <row r="510" spans="11:12" x14ac:dyDescent="0.25">
      <c r="K510" s="78"/>
      <c r="L510" s="78"/>
    </row>
    <row r="511" spans="11:12" x14ac:dyDescent="0.25">
      <c r="K511" s="78"/>
      <c r="L511" s="78"/>
    </row>
    <row r="512" spans="11:12" x14ac:dyDescent="0.25">
      <c r="K512" s="78"/>
      <c r="L512" s="78"/>
    </row>
    <row r="513" spans="11:12" x14ac:dyDescent="0.25">
      <c r="K513" s="78"/>
      <c r="L513" s="78"/>
    </row>
    <row r="514" spans="11:12" x14ac:dyDescent="0.25">
      <c r="K514" s="78"/>
      <c r="L514" s="78"/>
    </row>
    <row r="515" spans="11:12" x14ac:dyDescent="0.25">
      <c r="K515" s="78"/>
      <c r="L515" s="78"/>
    </row>
    <row r="516" spans="11:12" x14ac:dyDescent="0.25">
      <c r="K516" s="78"/>
      <c r="L516" s="78"/>
    </row>
    <row r="517" spans="11:12" x14ac:dyDescent="0.25">
      <c r="K517" s="78"/>
      <c r="L517" s="78"/>
    </row>
    <row r="518" spans="11:12" x14ac:dyDescent="0.25">
      <c r="K518" s="78"/>
      <c r="L518" s="78"/>
    </row>
    <row r="519" spans="11:12" x14ac:dyDescent="0.25">
      <c r="K519" s="78"/>
      <c r="L519" s="78"/>
    </row>
    <row r="520" spans="11:12" x14ac:dyDescent="0.25">
      <c r="K520" s="78"/>
      <c r="L520" s="78"/>
    </row>
    <row r="521" spans="11:12" x14ac:dyDescent="0.25">
      <c r="K521" s="78"/>
      <c r="L521" s="78"/>
    </row>
    <row r="522" spans="11:12" x14ac:dyDescent="0.25">
      <c r="K522" s="78"/>
      <c r="L522" s="78"/>
    </row>
    <row r="523" spans="11:12" x14ac:dyDescent="0.25">
      <c r="K523" s="78"/>
      <c r="L523" s="78"/>
    </row>
    <row r="524" spans="11:12" x14ac:dyDescent="0.25">
      <c r="K524" s="78"/>
      <c r="L524" s="78"/>
    </row>
    <row r="525" spans="11:12" x14ac:dyDescent="0.25">
      <c r="K525" s="78"/>
      <c r="L525" s="78"/>
    </row>
    <row r="526" spans="11:12" x14ac:dyDescent="0.25">
      <c r="K526" s="78"/>
      <c r="L526" s="78"/>
    </row>
    <row r="527" spans="11:12" x14ac:dyDescent="0.25">
      <c r="K527" s="78"/>
      <c r="L527" s="78"/>
    </row>
    <row r="528" spans="11:12" x14ac:dyDescent="0.25">
      <c r="K528" s="78"/>
      <c r="L528" s="78"/>
    </row>
    <row r="529" spans="11:12" x14ac:dyDescent="0.25">
      <c r="K529" s="78"/>
      <c r="L529" s="78"/>
    </row>
    <row r="530" spans="11:12" x14ac:dyDescent="0.25">
      <c r="K530" s="78"/>
      <c r="L530" s="78"/>
    </row>
    <row r="531" spans="11:12" x14ac:dyDescent="0.25">
      <c r="K531" s="78"/>
      <c r="L531" s="78"/>
    </row>
    <row r="532" spans="11:12" x14ac:dyDescent="0.25">
      <c r="K532" s="78"/>
      <c r="L532" s="78"/>
    </row>
    <row r="533" spans="11:12" x14ac:dyDescent="0.25">
      <c r="K533" s="78"/>
      <c r="L533" s="78"/>
    </row>
    <row r="534" spans="11:12" x14ac:dyDescent="0.25">
      <c r="K534" s="78"/>
      <c r="L534" s="78"/>
    </row>
    <row r="535" spans="11:12" x14ac:dyDescent="0.25">
      <c r="K535" s="78"/>
      <c r="L535" s="78"/>
    </row>
    <row r="536" spans="11:12" x14ac:dyDescent="0.25">
      <c r="K536" s="78"/>
      <c r="L536" s="78"/>
    </row>
    <row r="537" spans="11:12" x14ac:dyDescent="0.25">
      <c r="K537" s="78"/>
      <c r="L537" s="78"/>
    </row>
    <row r="538" spans="11:12" x14ac:dyDescent="0.25">
      <c r="K538" s="78"/>
      <c r="L538" s="78"/>
    </row>
    <row r="539" spans="11:12" x14ac:dyDescent="0.25">
      <c r="K539" s="78"/>
      <c r="L539" s="78"/>
    </row>
    <row r="540" spans="11:12" x14ac:dyDescent="0.25">
      <c r="K540" s="78"/>
      <c r="L540" s="78"/>
    </row>
    <row r="541" spans="11:12" x14ac:dyDescent="0.25">
      <c r="K541" s="78"/>
      <c r="L541" s="78"/>
    </row>
    <row r="542" spans="11:12" x14ac:dyDescent="0.25">
      <c r="K542" s="78"/>
      <c r="L542" s="78"/>
    </row>
    <row r="543" spans="11:12" x14ac:dyDescent="0.25">
      <c r="K543" s="78"/>
      <c r="L543" s="78"/>
    </row>
    <row r="544" spans="11:12" x14ac:dyDescent="0.25">
      <c r="K544" s="78"/>
      <c r="L544" s="78"/>
    </row>
    <row r="545" spans="11:12" x14ac:dyDescent="0.25">
      <c r="K545" s="78"/>
      <c r="L545" s="78"/>
    </row>
    <row r="546" spans="11:12" x14ac:dyDescent="0.25">
      <c r="K546" s="78"/>
      <c r="L546" s="78"/>
    </row>
    <row r="547" spans="11:12" x14ac:dyDescent="0.25">
      <c r="K547" s="78"/>
      <c r="L547" s="78"/>
    </row>
    <row r="548" spans="11:12" x14ac:dyDescent="0.25">
      <c r="K548" s="78"/>
      <c r="L548" s="78"/>
    </row>
    <row r="549" spans="11:12" x14ac:dyDescent="0.25">
      <c r="K549" s="78"/>
      <c r="L549" s="78"/>
    </row>
    <row r="550" spans="11:12" x14ac:dyDescent="0.25">
      <c r="K550" s="78"/>
      <c r="L550" s="78"/>
    </row>
    <row r="551" spans="11:12" x14ac:dyDescent="0.25">
      <c r="K551" s="78"/>
      <c r="L551" s="78"/>
    </row>
    <row r="552" spans="11:12" x14ac:dyDescent="0.25">
      <c r="K552" s="78"/>
      <c r="L552" s="78"/>
    </row>
    <row r="553" spans="11:12" x14ac:dyDescent="0.25">
      <c r="K553" s="78"/>
      <c r="L553" s="78"/>
    </row>
    <row r="554" spans="11:12" x14ac:dyDescent="0.25">
      <c r="K554" s="78"/>
      <c r="L554" s="78"/>
    </row>
    <row r="555" spans="11:12" x14ac:dyDescent="0.25">
      <c r="K555" s="78"/>
      <c r="L555" s="78"/>
    </row>
    <row r="556" spans="11:12" x14ac:dyDescent="0.25">
      <c r="K556" s="78"/>
      <c r="L556" s="78"/>
    </row>
    <row r="557" spans="11:12" x14ac:dyDescent="0.25">
      <c r="K557" s="78"/>
      <c r="L557" s="78"/>
    </row>
    <row r="558" spans="11:12" x14ac:dyDescent="0.25">
      <c r="K558" s="78"/>
      <c r="L558" s="78"/>
    </row>
    <row r="559" spans="11:12" x14ac:dyDescent="0.25">
      <c r="K559" s="78"/>
      <c r="L559" s="78"/>
    </row>
    <row r="560" spans="11:12" x14ac:dyDescent="0.25">
      <c r="K560" s="78"/>
      <c r="L560" s="78"/>
    </row>
    <row r="561" spans="11:12" x14ac:dyDescent="0.25">
      <c r="K561" s="78"/>
      <c r="L561" s="78"/>
    </row>
    <row r="562" spans="11:12" x14ac:dyDescent="0.25">
      <c r="K562" s="78"/>
      <c r="L562" s="78"/>
    </row>
    <row r="563" spans="11:12" x14ac:dyDescent="0.25">
      <c r="K563" s="78"/>
      <c r="L563" s="78"/>
    </row>
    <row r="564" spans="11:12" x14ac:dyDescent="0.25">
      <c r="K564" s="78"/>
      <c r="L564" s="78"/>
    </row>
    <row r="565" spans="11:12" x14ac:dyDescent="0.25">
      <c r="K565" s="78"/>
      <c r="L565" s="78"/>
    </row>
    <row r="566" spans="11:12" x14ac:dyDescent="0.25">
      <c r="K566" s="78"/>
      <c r="L566" s="78"/>
    </row>
    <row r="567" spans="11:12" x14ac:dyDescent="0.25">
      <c r="K567" s="78"/>
      <c r="L567" s="78"/>
    </row>
    <row r="568" spans="11:12" x14ac:dyDescent="0.25">
      <c r="K568" s="78"/>
      <c r="L568" s="78"/>
    </row>
    <row r="569" spans="11:12" x14ac:dyDescent="0.25">
      <c r="K569" s="78"/>
      <c r="L569" s="78"/>
    </row>
    <row r="570" spans="11:12" x14ac:dyDescent="0.25">
      <c r="K570" s="78"/>
      <c r="L570" s="78"/>
    </row>
    <row r="571" spans="11:12" x14ac:dyDescent="0.25">
      <c r="K571" s="78"/>
      <c r="L571" s="78"/>
    </row>
    <row r="572" spans="11:12" x14ac:dyDescent="0.25">
      <c r="K572" s="78"/>
      <c r="L572" s="78"/>
    </row>
    <row r="573" spans="11:12" x14ac:dyDescent="0.25">
      <c r="K573" s="78"/>
      <c r="L573" s="78"/>
    </row>
    <row r="574" spans="11:12" x14ac:dyDescent="0.25">
      <c r="K574" s="78"/>
      <c r="L574" s="78"/>
    </row>
    <row r="575" spans="11:12" x14ac:dyDescent="0.25">
      <c r="K575" s="78"/>
      <c r="L575" s="78"/>
    </row>
    <row r="576" spans="11:12" x14ac:dyDescent="0.25">
      <c r="K576" s="78"/>
      <c r="L576" s="78"/>
    </row>
    <row r="577" spans="11:12" x14ac:dyDescent="0.25">
      <c r="K577" s="78"/>
      <c r="L577" s="78"/>
    </row>
    <row r="578" spans="11:12" x14ac:dyDescent="0.25">
      <c r="K578" s="78"/>
      <c r="L578" s="78"/>
    </row>
    <row r="579" spans="11:12" x14ac:dyDescent="0.25">
      <c r="K579" s="78"/>
      <c r="L579" s="78"/>
    </row>
    <row r="580" spans="11:12" x14ac:dyDescent="0.25">
      <c r="K580" s="78"/>
      <c r="L580" s="78"/>
    </row>
    <row r="581" spans="11:12" x14ac:dyDescent="0.25">
      <c r="K581" s="78"/>
      <c r="L581" s="78"/>
    </row>
    <row r="582" spans="11:12" x14ac:dyDescent="0.25">
      <c r="K582" s="78"/>
      <c r="L582" s="78"/>
    </row>
    <row r="583" spans="11:12" x14ac:dyDescent="0.25">
      <c r="K583" s="78"/>
      <c r="L583" s="78"/>
    </row>
    <row r="584" spans="11:12" x14ac:dyDescent="0.25">
      <c r="K584" s="78"/>
      <c r="L584" s="78"/>
    </row>
    <row r="585" spans="11:12" x14ac:dyDescent="0.25">
      <c r="K585" s="78"/>
      <c r="L585" s="78"/>
    </row>
    <row r="586" spans="11:12" x14ac:dyDescent="0.25">
      <c r="K586" s="78"/>
      <c r="L586" s="78"/>
    </row>
    <row r="587" spans="11:12" x14ac:dyDescent="0.25">
      <c r="K587" s="78"/>
      <c r="L587" s="78"/>
    </row>
    <row r="588" spans="11:12" x14ac:dyDescent="0.25">
      <c r="K588" s="78"/>
      <c r="L588" s="78"/>
    </row>
    <row r="589" spans="11:12" x14ac:dyDescent="0.25">
      <c r="K589" s="78"/>
      <c r="L589" s="78"/>
    </row>
    <row r="590" spans="11:12" x14ac:dyDescent="0.25">
      <c r="K590" s="78"/>
      <c r="L590" s="78"/>
    </row>
    <row r="591" spans="11:12" x14ac:dyDescent="0.25">
      <c r="K591" s="78"/>
      <c r="L591" s="78"/>
    </row>
    <row r="592" spans="11:12" x14ac:dyDescent="0.25">
      <c r="K592" s="78"/>
      <c r="L592" s="78"/>
    </row>
    <row r="593" spans="11:12" x14ac:dyDescent="0.25">
      <c r="K593" s="78"/>
      <c r="L593" s="78"/>
    </row>
    <row r="594" spans="11:12" x14ac:dyDescent="0.25">
      <c r="K594" s="78"/>
      <c r="L594" s="78"/>
    </row>
    <row r="595" spans="11:12" x14ac:dyDescent="0.25">
      <c r="K595" s="78"/>
      <c r="L595" s="78"/>
    </row>
    <row r="596" spans="11:12" x14ac:dyDescent="0.25">
      <c r="K596" s="78"/>
      <c r="L596" s="78"/>
    </row>
    <row r="597" spans="11:12" x14ac:dyDescent="0.25">
      <c r="K597" s="78"/>
      <c r="L597" s="78"/>
    </row>
    <row r="598" spans="11:12" x14ac:dyDescent="0.25">
      <c r="K598" s="78"/>
      <c r="L598" s="78"/>
    </row>
    <row r="599" spans="11:12" x14ac:dyDescent="0.25">
      <c r="K599" s="78"/>
      <c r="L599" s="78"/>
    </row>
    <row r="600" spans="11:12" x14ac:dyDescent="0.25">
      <c r="K600" s="78"/>
      <c r="L600" s="78"/>
    </row>
    <row r="601" spans="11:12" x14ac:dyDescent="0.25">
      <c r="K601" s="78"/>
      <c r="L601" s="78"/>
    </row>
    <row r="602" spans="11:12" x14ac:dyDescent="0.25">
      <c r="K602" s="78"/>
      <c r="L602" s="78"/>
    </row>
    <row r="603" spans="11:12" x14ac:dyDescent="0.25">
      <c r="K603" s="78"/>
      <c r="L603" s="78"/>
    </row>
    <row r="604" spans="11:12" x14ac:dyDescent="0.25">
      <c r="K604" s="78"/>
      <c r="L604" s="78"/>
    </row>
    <row r="605" spans="11:12" x14ac:dyDescent="0.25">
      <c r="K605" s="78"/>
      <c r="L605" s="78"/>
    </row>
    <row r="606" spans="11:12" x14ac:dyDescent="0.25">
      <c r="K606" s="78"/>
      <c r="L606" s="78"/>
    </row>
    <row r="607" spans="11:12" x14ac:dyDescent="0.25">
      <c r="K607" s="78"/>
      <c r="L607" s="78"/>
    </row>
    <row r="608" spans="11:12" x14ac:dyDescent="0.25">
      <c r="K608" s="78"/>
      <c r="L608" s="78"/>
    </row>
    <row r="609" spans="11:12" x14ac:dyDescent="0.25">
      <c r="K609" s="78"/>
      <c r="L609" s="78"/>
    </row>
    <row r="610" spans="11:12" x14ac:dyDescent="0.25">
      <c r="K610" s="78"/>
      <c r="L610" s="78"/>
    </row>
    <row r="611" spans="11:12" x14ac:dyDescent="0.25">
      <c r="K611" s="78"/>
      <c r="L611" s="78"/>
    </row>
    <row r="612" spans="11:12" x14ac:dyDescent="0.25">
      <c r="K612" s="78"/>
      <c r="L612" s="78"/>
    </row>
    <row r="613" spans="11:12" x14ac:dyDescent="0.25">
      <c r="K613" s="78"/>
      <c r="L613" s="78"/>
    </row>
    <row r="614" spans="11:12" x14ac:dyDescent="0.25">
      <c r="K614" s="78"/>
      <c r="L614" s="78"/>
    </row>
    <row r="615" spans="11:12" x14ac:dyDescent="0.25">
      <c r="K615" s="78"/>
      <c r="L615" s="78"/>
    </row>
    <row r="616" spans="11:12" x14ac:dyDescent="0.25">
      <c r="K616" s="78"/>
      <c r="L616" s="78"/>
    </row>
    <row r="617" spans="11:12" x14ac:dyDescent="0.25">
      <c r="K617" s="78"/>
      <c r="L617" s="78"/>
    </row>
    <row r="618" spans="11:12" x14ac:dyDescent="0.25">
      <c r="K618" s="78"/>
      <c r="L618" s="78"/>
    </row>
    <row r="619" spans="11:12" x14ac:dyDescent="0.25">
      <c r="K619" s="78"/>
      <c r="L619" s="78"/>
    </row>
    <row r="620" spans="11:12" x14ac:dyDescent="0.25">
      <c r="K620" s="78"/>
      <c r="L620" s="78"/>
    </row>
    <row r="621" spans="11:12" x14ac:dyDescent="0.25">
      <c r="K621" s="78"/>
      <c r="L621" s="78"/>
    </row>
    <row r="622" spans="11:12" x14ac:dyDescent="0.25">
      <c r="K622" s="78"/>
      <c r="L622" s="78"/>
    </row>
    <row r="623" spans="11:12" x14ac:dyDescent="0.25">
      <c r="K623" s="78"/>
      <c r="L623" s="78"/>
    </row>
    <row r="624" spans="11:12" x14ac:dyDescent="0.25">
      <c r="K624" s="78"/>
      <c r="L624" s="78"/>
    </row>
    <row r="625" spans="11:12" x14ac:dyDescent="0.25">
      <c r="K625" s="78"/>
      <c r="L625" s="78"/>
    </row>
    <row r="626" spans="11:12" x14ac:dyDescent="0.25">
      <c r="K626" s="78"/>
      <c r="L626" s="78"/>
    </row>
    <row r="627" spans="11:12" x14ac:dyDescent="0.25">
      <c r="K627" s="78"/>
      <c r="L627" s="78"/>
    </row>
    <row r="628" spans="11:12" x14ac:dyDescent="0.25">
      <c r="K628" s="78"/>
      <c r="L628" s="78"/>
    </row>
    <row r="629" spans="11:12" x14ac:dyDescent="0.25">
      <c r="K629" s="78"/>
      <c r="L629" s="78"/>
    </row>
    <row r="630" spans="11:12" x14ac:dyDescent="0.25">
      <c r="K630" s="78"/>
      <c r="L630" s="78"/>
    </row>
    <row r="631" spans="11:12" x14ac:dyDescent="0.25">
      <c r="K631" s="78"/>
      <c r="L631" s="78"/>
    </row>
    <row r="632" spans="11:12" x14ac:dyDescent="0.25">
      <c r="K632" s="78"/>
      <c r="L632" s="78"/>
    </row>
    <row r="633" spans="11:12" x14ac:dyDescent="0.25">
      <c r="K633" s="78"/>
      <c r="L633" s="78"/>
    </row>
    <row r="634" spans="11:12" x14ac:dyDescent="0.25">
      <c r="K634" s="78"/>
      <c r="L634" s="78"/>
    </row>
    <row r="635" spans="11:12" x14ac:dyDescent="0.25">
      <c r="K635" s="78"/>
      <c r="L635" s="78"/>
    </row>
    <row r="636" spans="11:12" x14ac:dyDescent="0.25">
      <c r="K636" s="78"/>
      <c r="L636" s="78"/>
    </row>
    <row r="637" spans="11:12" x14ac:dyDescent="0.25">
      <c r="K637" s="78"/>
      <c r="L637" s="78"/>
    </row>
    <row r="638" spans="11:12" x14ac:dyDescent="0.25">
      <c r="K638" s="78"/>
      <c r="L638" s="78"/>
    </row>
    <row r="639" spans="11:12" x14ac:dyDescent="0.25">
      <c r="K639" s="78"/>
      <c r="L639" s="78"/>
    </row>
    <row r="640" spans="11:12" x14ac:dyDescent="0.25">
      <c r="K640" s="78"/>
      <c r="L640" s="78"/>
    </row>
    <row r="641" spans="11:12" x14ac:dyDescent="0.25">
      <c r="K641" s="78"/>
      <c r="L641" s="78"/>
    </row>
    <row r="642" spans="11:12" x14ac:dyDescent="0.25">
      <c r="K642" s="78"/>
      <c r="L642" s="78"/>
    </row>
    <row r="643" spans="11:12" x14ac:dyDescent="0.25">
      <c r="K643" s="78"/>
      <c r="L643" s="78"/>
    </row>
    <row r="644" spans="11:12" x14ac:dyDescent="0.25">
      <c r="K644" s="78"/>
      <c r="L644" s="78"/>
    </row>
    <row r="645" spans="11:12" x14ac:dyDescent="0.25">
      <c r="K645" s="78"/>
      <c r="L645" s="78"/>
    </row>
    <row r="646" spans="11:12" x14ac:dyDescent="0.25">
      <c r="K646" s="78"/>
      <c r="L646" s="78"/>
    </row>
    <row r="647" spans="11:12" x14ac:dyDescent="0.25">
      <c r="K647" s="78"/>
      <c r="L647" s="78"/>
    </row>
    <row r="648" spans="11:12" x14ac:dyDescent="0.25">
      <c r="K648" s="78"/>
      <c r="L648" s="78"/>
    </row>
    <row r="649" spans="11:12" x14ac:dyDescent="0.25">
      <c r="K649" s="78"/>
      <c r="L649" s="78"/>
    </row>
    <row r="650" spans="11:12" x14ac:dyDescent="0.25">
      <c r="K650" s="78"/>
      <c r="L650" s="78"/>
    </row>
    <row r="651" spans="11:12" x14ac:dyDescent="0.25">
      <c r="K651" s="78"/>
      <c r="L651" s="78"/>
    </row>
    <row r="652" spans="11:12" x14ac:dyDescent="0.25">
      <c r="K652" s="78"/>
      <c r="L652" s="78"/>
    </row>
    <row r="653" spans="11:12" x14ac:dyDescent="0.25">
      <c r="K653" s="78"/>
      <c r="L653" s="78"/>
    </row>
    <row r="654" spans="11:12" x14ac:dyDescent="0.25">
      <c r="K654" s="78"/>
      <c r="L654" s="78"/>
    </row>
    <row r="655" spans="11:12" x14ac:dyDescent="0.25">
      <c r="K655" s="78"/>
      <c r="L655" s="78"/>
    </row>
    <row r="656" spans="11:12" x14ac:dyDescent="0.25">
      <c r="K656" s="78"/>
      <c r="L656" s="78"/>
    </row>
    <row r="657" spans="11:12" x14ac:dyDescent="0.25">
      <c r="K657" s="78"/>
      <c r="L657" s="78"/>
    </row>
    <row r="658" spans="11:12" x14ac:dyDescent="0.25">
      <c r="K658" s="78"/>
      <c r="L658" s="78"/>
    </row>
    <row r="659" spans="11:12" x14ac:dyDescent="0.25">
      <c r="K659" s="78"/>
      <c r="L659" s="78"/>
    </row>
    <row r="660" spans="11:12" x14ac:dyDescent="0.25">
      <c r="K660" s="78"/>
      <c r="L660" s="78"/>
    </row>
    <row r="661" spans="11:12" x14ac:dyDescent="0.25">
      <c r="K661" s="78"/>
      <c r="L661" s="78"/>
    </row>
    <row r="662" spans="11:12" x14ac:dyDescent="0.25">
      <c r="K662" s="78"/>
      <c r="L662" s="78"/>
    </row>
    <row r="663" spans="11:12" x14ac:dyDescent="0.25">
      <c r="K663" s="78"/>
      <c r="L663" s="78"/>
    </row>
    <row r="664" spans="11:12" x14ac:dyDescent="0.25">
      <c r="K664" s="78"/>
      <c r="L664" s="78"/>
    </row>
    <row r="665" spans="11:12" x14ac:dyDescent="0.25">
      <c r="K665" s="78"/>
      <c r="L665" s="78"/>
    </row>
    <row r="666" spans="11:12" x14ac:dyDescent="0.25">
      <c r="K666" s="78"/>
      <c r="L666" s="78"/>
    </row>
    <row r="667" spans="11:12" x14ac:dyDescent="0.25">
      <c r="K667" s="78"/>
      <c r="L667" s="78"/>
    </row>
    <row r="668" spans="11:12" x14ac:dyDescent="0.25">
      <c r="K668" s="78"/>
      <c r="L668" s="78"/>
    </row>
    <row r="669" spans="11:12" x14ac:dyDescent="0.25">
      <c r="K669" s="78"/>
      <c r="L669" s="78"/>
    </row>
    <row r="670" spans="11:12" x14ac:dyDescent="0.25">
      <c r="K670" s="78"/>
      <c r="L670" s="78"/>
    </row>
    <row r="671" spans="11:12" x14ac:dyDescent="0.25">
      <c r="K671" s="78"/>
      <c r="L671" s="78"/>
    </row>
    <row r="672" spans="11:12" x14ac:dyDescent="0.25">
      <c r="K672" s="78"/>
      <c r="L672" s="78"/>
    </row>
    <row r="673" spans="11:12" x14ac:dyDescent="0.25">
      <c r="K673" s="78"/>
      <c r="L673" s="78"/>
    </row>
    <row r="674" spans="11:12" x14ac:dyDescent="0.25">
      <c r="K674" s="78"/>
      <c r="L674" s="78"/>
    </row>
    <row r="675" spans="11:12" x14ac:dyDescent="0.25">
      <c r="K675" s="78"/>
      <c r="L675" s="78"/>
    </row>
    <row r="676" spans="11:12" x14ac:dyDescent="0.25">
      <c r="K676" s="78"/>
      <c r="L676" s="78"/>
    </row>
    <row r="677" spans="11:12" x14ac:dyDescent="0.25">
      <c r="K677" s="78"/>
      <c r="L677" s="78"/>
    </row>
    <row r="678" spans="11:12" x14ac:dyDescent="0.25">
      <c r="K678" s="78"/>
      <c r="L678" s="78"/>
    </row>
    <row r="679" spans="11:12" x14ac:dyDescent="0.25">
      <c r="K679" s="78"/>
      <c r="L679" s="78"/>
    </row>
    <row r="680" spans="11:12" x14ac:dyDescent="0.25">
      <c r="K680" s="78"/>
      <c r="L680" s="78"/>
    </row>
    <row r="681" spans="11:12" x14ac:dyDescent="0.25">
      <c r="K681" s="78"/>
      <c r="L681" s="78"/>
    </row>
    <row r="682" spans="11:12" x14ac:dyDescent="0.25">
      <c r="K682" s="78"/>
      <c r="L682" s="78"/>
    </row>
    <row r="683" spans="11:12" x14ac:dyDescent="0.25">
      <c r="K683" s="78"/>
      <c r="L683" s="78"/>
    </row>
    <row r="684" spans="11:12" x14ac:dyDescent="0.25">
      <c r="K684" s="78"/>
      <c r="L684" s="78"/>
    </row>
    <row r="685" spans="11:12" x14ac:dyDescent="0.25">
      <c r="K685" s="78"/>
      <c r="L685" s="78"/>
    </row>
    <row r="686" spans="11:12" x14ac:dyDescent="0.25">
      <c r="K686" s="78"/>
      <c r="L686" s="78"/>
    </row>
    <row r="687" spans="11:12" x14ac:dyDescent="0.25">
      <c r="K687" s="78"/>
      <c r="L687" s="78"/>
    </row>
    <row r="688" spans="11:12" x14ac:dyDescent="0.25">
      <c r="K688" s="78"/>
      <c r="L688" s="78"/>
    </row>
    <row r="689" spans="11:12" x14ac:dyDescent="0.25">
      <c r="K689" s="78"/>
      <c r="L689" s="78"/>
    </row>
    <row r="690" spans="11:12" x14ac:dyDescent="0.25">
      <c r="K690" s="78"/>
      <c r="L690" s="78"/>
    </row>
    <row r="691" spans="11:12" x14ac:dyDescent="0.25">
      <c r="K691" s="78"/>
      <c r="L691" s="78"/>
    </row>
    <row r="692" spans="11:12" x14ac:dyDescent="0.25">
      <c r="K692" s="78"/>
      <c r="L692" s="78"/>
    </row>
    <row r="693" spans="11:12" x14ac:dyDescent="0.25">
      <c r="K693" s="78"/>
      <c r="L693" s="78"/>
    </row>
    <row r="694" spans="11:12" x14ac:dyDescent="0.25">
      <c r="K694" s="78"/>
      <c r="L694" s="78"/>
    </row>
    <row r="695" spans="11:12" x14ac:dyDescent="0.25">
      <c r="K695" s="78"/>
      <c r="L695" s="78"/>
    </row>
    <row r="696" spans="11:12" x14ac:dyDescent="0.25">
      <c r="K696" s="78"/>
      <c r="L696" s="78"/>
    </row>
    <row r="697" spans="11:12" x14ac:dyDescent="0.25">
      <c r="K697" s="78"/>
      <c r="L697" s="78"/>
    </row>
    <row r="698" spans="11:12" x14ac:dyDescent="0.25">
      <c r="K698" s="78"/>
      <c r="L698" s="78"/>
    </row>
    <row r="699" spans="11:12" x14ac:dyDescent="0.25">
      <c r="K699" s="78"/>
      <c r="L699" s="78"/>
    </row>
    <row r="700" spans="11:12" x14ac:dyDescent="0.25">
      <c r="K700" s="78"/>
      <c r="L700" s="78"/>
    </row>
    <row r="701" spans="11:12" x14ac:dyDescent="0.25">
      <c r="K701" s="78"/>
      <c r="L701" s="78"/>
    </row>
    <row r="702" spans="11:12" x14ac:dyDescent="0.25">
      <c r="K702" s="78"/>
      <c r="L702" s="78"/>
    </row>
    <row r="703" spans="11:12" x14ac:dyDescent="0.25">
      <c r="K703" s="78"/>
      <c r="L703" s="78"/>
    </row>
    <row r="704" spans="11:12" x14ac:dyDescent="0.25">
      <c r="K704" s="78"/>
      <c r="L704" s="78"/>
    </row>
    <row r="705" spans="11:12" x14ac:dyDescent="0.25">
      <c r="K705" s="78"/>
      <c r="L705" s="78"/>
    </row>
    <row r="706" spans="11:12" x14ac:dyDescent="0.25">
      <c r="K706" s="78"/>
      <c r="L706" s="78"/>
    </row>
    <row r="707" spans="11:12" x14ac:dyDescent="0.25">
      <c r="K707" s="78"/>
      <c r="L707" s="78"/>
    </row>
    <row r="708" spans="11:12" x14ac:dyDescent="0.25">
      <c r="K708" s="78"/>
      <c r="L708" s="78"/>
    </row>
    <row r="709" spans="11:12" x14ac:dyDescent="0.25">
      <c r="K709" s="78"/>
      <c r="L709" s="78"/>
    </row>
    <row r="710" spans="11:12" x14ac:dyDescent="0.25">
      <c r="K710" s="78"/>
      <c r="L710" s="78"/>
    </row>
    <row r="711" spans="11:12" x14ac:dyDescent="0.25">
      <c r="K711" s="78"/>
      <c r="L711" s="78"/>
    </row>
    <row r="712" spans="11:12" x14ac:dyDescent="0.25">
      <c r="K712" s="78"/>
      <c r="L712" s="78"/>
    </row>
    <row r="713" spans="11:12" x14ac:dyDescent="0.25">
      <c r="K713" s="78"/>
      <c r="L713" s="78"/>
    </row>
    <row r="714" spans="11:12" x14ac:dyDescent="0.25">
      <c r="K714" s="78"/>
      <c r="L714" s="78"/>
    </row>
    <row r="715" spans="11:12" x14ac:dyDescent="0.25">
      <c r="K715" s="78"/>
      <c r="L715" s="78"/>
    </row>
    <row r="716" spans="11:12" x14ac:dyDescent="0.25">
      <c r="K716" s="78"/>
      <c r="L716" s="78"/>
    </row>
    <row r="717" spans="11:12" x14ac:dyDescent="0.25">
      <c r="K717" s="78"/>
      <c r="L717" s="78"/>
    </row>
    <row r="718" spans="11:12" x14ac:dyDescent="0.25">
      <c r="K718" s="78"/>
      <c r="L718" s="78"/>
    </row>
    <row r="719" spans="11:12" x14ac:dyDescent="0.25">
      <c r="K719" s="78"/>
      <c r="L719" s="78"/>
    </row>
    <row r="720" spans="11:12" x14ac:dyDescent="0.25">
      <c r="K720" s="78"/>
      <c r="L720" s="78"/>
    </row>
    <row r="721" spans="11:12" x14ac:dyDescent="0.25">
      <c r="K721" s="78"/>
      <c r="L721" s="78"/>
    </row>
    <row r="722" spans="11:12" x14ac:dyDescent="0.25">
      <c r="K722" s="78"/>
      <c r="L722" s="78"/>
    </row>
    <row r="723" spans="11:12" x14ac:dyDescent="0.25">
      <c r="K723" s="78"/>
      <c r="L723" s="78"/>
    </row>
    <row r="724" spans="11:12" x14ac:dyDescent="0.25">
      <c r="K724" s="78"/>
      <c r="L724" s="78"/>
    </row>
    <row r="725" spans="11:12" x14ac:dyDescent="0.25">
      <c r="K725" s="78"/>
      <c r="L725" s="78"/>
    </row>
    <row r="726" spans="11:12" x14ac:dyDescent="0.25">
      <c r="K726" s="78"/>
      <c r="L726" s="78"/>
    </row>
    <row r="727" spans="11:12" x14ac:dyDescent="0.25">
      <c r="K727" s="78"/>
      <c r="L727" s="78"/>
    </row>
    <row r="728" spans="11:12" x14ac:dyDescent="0.25">
      <c r="K728" s="78"/>
      <c r="L728" s="78"/>
    </row>
    <row r="729" spans="11:12" x14ac:dyDescent="0.25">
      <c r="K729" s="78"/>
      <c r="L729" s="78"/>
    </row>
    <row r="730" spans="11:12" x14ac:dyDescent="0.25">
      <c r="K730" s="78"/>
      <c r="L730" s="78"/>
    </row>
    <row r="731" spans="11:12" x14ac:dyDescent="0.25">
      <c r="K731" s="78"/>
      <c r="L731" s="78"/>
    </row>
    <row r="732" spans="11:12" x14ac:dyDescent="0.25">
      <c r="K732" s="78"/>
      <c r="L732" s="78"/>
    </row>
    <row r="733" spans="11:12" x14ac:dyDescent="0.25">
      <c r="K733" s="78"/>
      <c r="L733" s="78"/>
    </row>
    <row r="734" spans="11:12" x14ac:dyDescent="0.25">
      <c r="K734" s="78"/>
      <c r="L734" s="78"/>
    </row>
    <row r="735" spans="11:12" x14ac:dyDescent="0.25">
      <c r="K735" s="78"/>
      <c r="L735" s="78"/>
    </row>
    <row r="736" spans="11:12" x14ac:dyDescent="0.25">
      <c r="K736" s="78"/>
      <c r="L736" s="78"/>
    </row>
    <row r="737" spans="11:12" x14ac:dyDescent="0.25">
      <c r="K737" s="78"/>
      <c r="L737" s="78"/>
    </row>
    <row r="738" spans="11:12" x14ac:dyDescent="0.25">
      <c r="K738" s="78"/>
      <c r="L738" s="78"/>
    </row>
    <row r="739" spans="11:12" x14ac:dyDescent="0.25">
      <c r="K739" s="78"/>
      <c r="L739" s="78"/>
    </row>
    <row r="740" spans="11:12" x14ac:dyDescent="0.25">
      <c r="K740" s="78"/>
      <c r="L740" s="78"/>
    </row>
    <row r="741" spans="11:12" x14ac:dyDescent="0.25">
      <c r="K741" s="78"/>
      <c r="L741" s="78"/>
    </row>
    <row r="742" spans="11:12" x14ac:dyDescent="0.25">
      <c r="K742" s="78"/>
      <c r="L742" s="78"/>
    </row>
    <row r="743" spans="11:12" x14ac:dyDescent="0.25">
      <c r="K743" s="78"/>
      <c r="L743" s="78"/>
    </row>
    <row r="744" spans="11:12" x14ac:dyDescent="0.25">
      <c r="K744" s="78"/>
      <c r="L744" s="78"/>
    </row>
    <row r="745" spans="11:12" x14ac:dyDescent="0.25">
      <c r="K745" s="78"/>
      <c r="L745" s="78"/>
    </row>
    <row r="746" spans="11:12" x14ac:dyDescent="0.25">
      <c r="K746" s="78"/>
      <c r="L746" s="78"/>
    </row>
    <row r="747" spans="11:12" x14ac:dyDescent="0.25">
      <c r="K747" s="78"/>
      <c r="L747" s="78"/>
    </row>
    <row r="748" spans="11:12" x14ac:dyDescent="0.25">
      <c r="K748" s="78"/>
      <c r="L748" s="78"/>
    </row>
    <row r="749" spans="11:12" x14ac:dyDescent="0.25">
      <c r="K749" s="78"/>
      <c r="L749" s="78"/>
    </row>
    <row r="750" spans="11:12" x14ac:dyDescent="0.25">
      <c r="K750" s="78"/>
      <c r="L750" s="78"/>
    </row>
    <row r="751" spans="11:12" x14ac:dyDescent="0.25">
      <c r="K751" s="78"/>
      <c r="L751" s="78"/>
    </row>
    <row r="752" spans="11:12" x14ac:dyDescent="0.25">
      <c r="K752" s="78"/>
      <c r="L752" s="78"/>
    </row>
    <row r="753" spans="11:12" x14ac:dyDescent="0.25">
      <c r="K753" s="78"/>
      <c r="L753" s="78"/>
    </row>
    <row r="754" spans="11:12" x14ac:dyDescent="0.25">
      <c r="K754" s="78"/>
      <c r="L754" s="78"/>
    </row>
    <row r="755" spans="11:12" x14ac:dyDescent="0.25">
      <c r="K755" s="78"/>
      <c r="L755" s="78"/>
    </row>
    <row r="756" spans="11:12" x14ac:dyDescent="0.25">
      <c r="K756" s="78"/>
      <c r="L756" s="78"/>
    </row>
    <row r="757" spans="11:12" x14ac:dyDescent="0.25">
      <c r="K757" s="78"/>
      <c r="L757" s="78"/>
    </row>
    <row r="758" spans="11:12" x14ac:dyDescent="0.25">
      <c r="K758" s="78"/>
      <c r="L758" s="78"/>
    </row>
    <row r="759" spans="11:12" x14ac:dyDescent="0.25">
      <c r="K759" s="78"/>
      <c r="L759" s="78"/>
    </row>
    <row r="760" spans="11:12" x14ac:dyDescent="0.25">
      <c r="K760" s="78"/>
      <c r="L760" s="78"/>
    </row>
    <row r="761" spans="11:12" x14ac:dyDescent="0.25">
      <c r="K761" s="78"/>
      <c r="L761" s="78"/>
    </row>
    <row r="762" spans="11:12" x14ac:dyDescent="0.25">
      <c r="K762" s="78"/>
      <c r="L762" s="78"/>
    </row>
    <row r="763" spans="11:12" x14ac:dyDescent="0.25">
      <c r="K763" s="78"/>
      <c r="L763" s="78"/>
    </row>
    <row r="764" spans="11:12" x14ac:dyDescent="0.25">
      <c r="K764" s="78"/>
      <c r="L764" s="78"/>
    </row>
    <row r="765" spans="11:12" x14ac:dyDescent="0.25">
      <c r="K765" s="78"/>
      <c r="L765" s="78"/>
    </row>
    <row r="766" spans="11:12" x14ac:dyDescent="0.25">
      <c r="K766" s="78"/>
      <c r="L766" s="78"/>
    </row>
    <row r="767" spans="11:12" x14ac:dyDescent="0.25">
      <c r="K767" s="78"/>
      <c r="L767" s="78"/>
    </row>
    <row r="768" spans="11:12" x14ac:dyDescent="0.25">
      <c r="K768" s="78"/>
      <c r="L768" s="78"/>
    </row>
    <row r="769" spans="11:12" x14ac:dyDescent="0.25">
      <c r="K769" s="78"/>
      <c r="L769" s="78"/>
    </row>
    <row r="770" spans="11:12" x14ac:dyDescent="0.25">
      <c r="K770" s="78"/>
      <c r="L770" s="78"/>
    </row>
    <row r="771" spans="11:12" x14ac:dyDescent="0.25">
      <c r="K771" s="78"/>
      <c r="L771" s="78"/>
    </row>
    <row r="772" spans="11:12" x14ac:dyDescent="0.25">
      <c r="K772" s="78"/>
      <c r="L772" s="78"/>
    </row>
    <row r="773" spans="11:12" x14ac:dyDescent="0.25">
      <c r="K773" s="78"/>
      <c r="L773" s="78"/>
    </row>
    <row r="774" spans="11:12" x14ac:dyDescent="0.25">
      <c r="K774" s="78"/>
      <c r="L774" s="78"/>
    </row>
    <row r="775" spans="11:12" x14ac:dyDescent="0.25">
      <c r="K775" s="78"/>
      <c r="L775" s="78"/>
    </row>
    <row r="776" spans="11:12" x14ac:dyDescent="0.25">
      <c r="K776" s="78"/>
      <c r="L776" s="78"/>
    </row>
    <row r="777" spans="11:12" x14ac:dyDescent="0.25">
      <c r="K777" s="78"/>
      <c r="L777" s="78"/>
    </row>
    <row r="778" spans="11:12" x14ac:dyDescent="0.25">
      <c r="K778" s="78"/>
      <c r="L778" s="78"/>
    </row>
    <row r="779" spans="11:12" x14ac:dyDescent="0.25">
      <c r="K779" s="78"/>
      <c r="L779" s="78"/>
    </row>
    <row r="780" spans="11:12" x14ac:dyDescent="0.25">
      <c r="K780" s="78"/>
      <c r="L780" s="78"/>
    </row>
    <row r="781" spans="11:12" x14ac:dyDescent="0.25">
      <c r="K781" s="78"/>
      <c r="L781" s="78"/>
    </row>
    <row r="782" spans="11:12" x14ac:dyDescent="0.25">
      <c r="K782" s="78"/>
      <c r="L782" s="78"/>
    </row>
    <row r="783" spans="11:12" x14ac:dyDescent="0.25">
      <c r="K783" s="78"/>
      <c r="L783" s="78"/>
    </row>
    <row r="784" spans="11:12" x14ac:dyDescent="0.25">
      <c r="K784" s="78"/>
      <c r="L784" s="78"/>
    </row>
    <row r="785" spans="11:12" x14ac:dyDescent="0.25">
      <c r="K785" s="78"/>
      <c r="L785" s="78"/>
    </row>
    <row r="786" spans="11:12" x14ac:dyDescent="0.25">
      <c r="K786" s="78"/>
      <c r="L786" s="78"/>
    </row>
    <row r="787" spans="11:12" x14ac:dyDescent="0.25">
      <c r="K787" s="78"/>
      <c r="L787" s="78"/>
    </row>
    <row r="788" spans="11:12" x14ac:dyDescent="0.25">
      <c r="K788" s="78"/>
      <c r="L788" s="78"/>
    </row>
    <row r="789" spans="11:12" x14ac:dyDescent="0.25">
      <c r="K789" s="78"/>
      <c r="L789" s="78"/>
    </row>
    <row r="790" spans="11:12" x14ac:dyDescent="0.25">
      <c r="K790" s="78"/>
      <c r="L790" s="78"/>
    </row>
    <row r="791" spans="11:12" x14ac:dyDescent="0.25">
      <c r="K791" s="78"/>
      <c r="L791" s="78"/>
    </row>
    <row r="792" spans="11:12" x14ac:dyDescent="0.25">
      <c r="K792" s="78"/>
      <c r="L792" s="78"/>
    </row>
    <row r="793" spans="11:12" x14ac:dyDescent="0.25">
      <c r="K793" s="78"/>
      <c r="L793" s="78"/>
    </row>
    <row r="794" spans="11:12" x14ac:dyDescent="0.25">
      <c r="K794" s="78"/>
      <c r="L794" s="78"/>
    </row>
    <row r="795" spans="11:12" x14ac:dyDescent="0.25">
      <c r="K795" s="78"/>
      <c r="L795" s="78"/>
    </row>
    <row r="796" spans="11:12" x14ac:dyDescent="0.25">
      <c r="K796" s="78"/>
      <c r="L796" s="78"/>
    </row>
    <row r="797" spans="11:12" x14ac:dyDescent="0.25">
      <c r="K797" s="78"/>
      <c r="L797" s="78"/>
    </row>
    <row r="798" spans="11:12" x14ac:dyDescent="0.25">
      <c r="K798" s="78"/>
      <c r="L798" s="78"/>
    </row>
    <row r="799" spans="11:12" x14ac:dyDescent="0.25">
      <c r="K799" s="78"/>
      <c r="L799" s="78"/>
    </row>
    <row r="800" spans="11:12" x14ac:dyDescent="0.25">
      <c r="K800" s="78"/>
      <c r="L800" s="78"/>
    </row>
    <row r="801" spans="11:12" x14ac:dyDescent="0.25">
      <c r="K801" s="78"/>
      <c r="L801" s="78"/>
    </row>
    <row r="802" spans="11:12" x14ac:dyDescent="0.25">
      <c r="K802" s="78"/>
      <c r="L802" s="78"/>
    </row>
    <row r="803" spans="11:12" x14ac:dyDescent="0.25">
      <c r="K803" s="78"/>
      <c r="L803" s="78"/>
    </row>
    <row r="804" spans="11:12" x14ac:dyDescent="0.25">
      <c r="K804" s="78"/>
      <c r="L804" s="78"/>
    </row>
    <row r="805" spans="11:12" x14ac:dyDescent="0.25">
      <c r="K805" s="78"/>
      <c r="L805" s="78"/>
    </row>
    <row r="806" spans="11:12" x14ac:dyDescent="0.25">
      <c r="K806" s="78"/>
      <c r="L806" s="78"/>
    </row>
    <row r="807" spans="11:12" x14ac:dyDescent="0.25">
      <c r="K807" s="78"/>
      <c r="L807" s="78"/>
    </row>
    <row r="808" spans="11:12" x14ac:dyDescent="0.25">
      <c r="K808" s="78"/>
      <c r="L808" s="78"/>
    </row>
    <row r="809" spans="11:12" x14ac:dyDescent="0.25">
      <c r="K809" s="78"/>
      <c r="L809" s="78"/>
    </row>
    <row r="810" spans="11:12" x14ac:dyDescent="0.25">
      <c r="K810" s="78"/>
      <c r="L810" s="78"/>
    </row>
    <row r="811" spans="11:12" x14ac:dyDescent="0.25">
      <c r="K811" s="78"/>
      <c r="L811" s="78"/>
    </row>
    <row r="812" spans="11:12" x14ac:dyDescent="0.25">
      <c r="K812" s="78"/>
      <c r="L812" s="78"/>
    </row>
    <row r="813" spans="11:12" x14ac:dyDescent="0.25">
      <c r="K813" s="78"/>
      <c r="L813" s="78"/>
    </row>
    <row r="814" spans="11:12" x14ac:dyDescent="0.25">
      <c r="K814" s="78"/>
      <c r="L814" s="78"/>
    </row>
    <row r="815" spans="11:12" x14ac:dyDescent="0.25">
      <c r="K815" s="78"/>
      <c r="L815" s="78"/>
    </row>
    <row r="816" spans="11:12" x14ac:dyDescent="0.25">
      <c r="K816" s="78"/>
      <c r="L816" s="78"/>
    </row>
    <row r="817" spans="11:12" x14ac:dyDescent="0.25">
      <c r="K817" s="78"/>
      <c r="L817" s="78"/>
    </row>
    <row r="818" spans="11:12" x14ac:dyDescent="0.25">
      <c r="K818" s="78"/>
      <c r="L818" s="78"/>
    </row>
    <row r="819" spans="11:12" x14ac:dyDescent="0.25">
      <c r="K819" s="78"/>
      <c r="L819" s="78"/>
    </row>
    <row r="820" spans="11:12" x14ac:dyDescent="0.25">
      <c r="K820" s="78"/>
      <c r="L820" s="78"/>
    </row>
    <row r="821" spans="11:12" x14ac:dyDescent="0.25">
      <c r="K821" s="78"/>
      <c r="L821" s="78"/>
    </row>
    <row r="822" spans="11:12" x14ac:dyDescent="0.25">
      <c r="K822" s="78"/>
      <c r="L822" s="78"/>
    </row>
    <row r="823" spans="11:12" x14ac:dyDescent="0.25">
      <c r="K823" s="78"/>
      <c r="L823" s="78"/>
    </row>
    <row r="824" spans="11:12" x14ac:dyDescent="0.25">
      <c r="K824" s="78"/>
      <c r="L824" s="78"/>
    </row>
    <row r="825" spans="11:12" x14ac:dyDescent="0.25">
      <c r="K825" s="78"/>
      <c r="L825" s="78"/>
    </row>
    <row r="826" spans="11:12" x14ac:dyDescent="0.25">
      <c r="K826" s="78"/>
      <c r="L826" s="78"/>
    </row>
    <row r="827" spans="11:12" x14ac:dyDescent="0.25">
      <c r="K827" s="78"/>
      <c r="L827" s="78"/>
    </row>
    <row r="828" spans="11:12" x14ac:dyDescent="0.25">
      <c r="K828" s="78"/>
      <c r="L828" s="78"/>
    </row>
    <row r="829" spans="11:12" x14ac:dyDescent="0.25">
      <c r="K829" s="78"/>
      <c r="L829" s="78"/>
    </row>
    <row r="830" spans="11:12" x14ac:dyDescent="0.25">
      <c r="K830" s="78"/>
      <c r="L830" s="78"/>
    </row>
    <row r="831" spans="11:12" x14ac:dyDescent="0.25">
      <c r="K831" s="78"/>
      <c r="L831" s="78"/>
    </row>
    <row r="832" spans="11:12" x14ac:dyDescent="0.25">
      <c r="K832" s="78"/>
      <c r="L832" s="78"/>
    </row>
    <row r="833" spans="11:12" x14ac:dyDescent="0.25">
      <c r="K833" s="78"/>
      <c r="L833" s="78"/>
    </row>
    <row r="834" spans="11:12" x14ac:dyDescent="0.25">
      <c r="K834" s="78"/>
      <c r="L834" s="78"/>
    </row>
    <row r="835" spans="11:12" x14ac:dyDescent="0.25">
      <c r="K835" s="78"/>
      <c r="L835" s="78"/>
    </row>
    <row r="836" spans="11:12" x14ac:dyDescent="0.25">
      <c r="K836" s="78"/>
      <c r="L836" s="78"/>
    </row>
    <row r="837" spans="11:12" x14ac:dyDescent="0.25">
      <c r="K837" s="78"/>
      <c r="L837" s="78"/>
    </row>
    <row r="838" spans="11:12" x14ac:dyDescent="0.25">
      <c r="K838" s="78"/>
      <c r="L838" s="78"/>
    </row>
    <row r="839" spans="11:12" x14ac:dyDescent="0.25">
      <c r="K839" s="78"/>
      <c r="L839" s="78"/>
    </row>
    <row r="840" spans="11:12" x14ac:dyDescent="0.25">
      <c r="K840" s="78"/>
      <c r="L840" s="78"/>
    </row>
    <row r="841" spans="11:12" x14ac:dyDescent="0.25">
      <c r="K841" s="78"/>
      <c r="L841" s="78"/>
    </row>
    <row r="842" spans="11:12" x14ac:dyDescent="0.25">
      <c r="K842" s="78"/>
      <c r="L842" s="78"/>
    </row>
    <row r="843" spans="11:12" x14ac:dyDescent="0.25">
      <c r="K843" s="78"/>
      <c r="L843" s="78"/>
    </row>
    <row r="844" spans="11:12" x14ac:dyDescent="0.25">
      <c r="K844" s="78"/>
      <c r="L844" s="78"/>
    </row>
    <row r="845" spans="11:12" x14ac:dyDescent="0.25">
      <c r="K845" s="78"/>
      <c r="L845" s="78"/>
    </row>
    <row r="846" spans="11:12" x14ac:dyDescent="0.25">
      <c r="K846" s="78"/>
      <c r="L846" s="78"/>
    </row>
    <row r="847" spans="11:12" x14ac:dyDescent="0.25">
      <c r="K847" s="78"/>
      <c r="L847" s="78"/>
    </row>
    <row r="848" spans="11:12" x14ac:dyDescent="0.25">
      <c r="K848" s="78"/>
      <c r="L848" s="78"/>
    </row>
    <row r="849" spans="11:12" x14ac:dyDescent="0.25">
      <c r="K849" s="78"/>
      <c r="L849" s="78"/>
    </row>
    <row r="850" spans="11:12" x14ac:dyDescent="0.25">
      <c r="K850" s="78"/>
      <c r="L850" s="78"/>
    </row>
    <row r="851" spans="11:12" x14ac:dyDescent="0.25">
      <c r="K851" s="78"/>
      <c r="L851" s="78"/>
    </row>
    <row r="852" spans="11:12" x14ac:dyDescent="0.25">
      <c r="K852" s="78"/>
      <c r="L852" s="78"/>
    </row>
    <row r="853" spans="11:12" x14ac:dyDescent="0.25">
      <c r="K853" s="78"/>
      <c r="L853" s="78"/>
    </row>
    <row r="854" spans="11:12" x14ac:dyDescent="0.25">
      <c r="K854" s="78"/>
      <c r="L854" s="78"/>
    </row>
    <row r="855" spans="11:12" x14ac:dyDescent="0.25">
      <c r="K855" s="78"/>
      <c r="L855" s="78"/>
    </row>
    <row r="856" spans="11:12" x14ac:dyDescent="0.25">
      <c r="K856" s="78"/>
      <c r="L856" s="78"/>
    </row>
    <row r="857" spans="11:12" x14ac:dyDescent="0.25">
      <c r="K857" s="78"/>
      <c r="L857" s="78"/>
    </row>
    <row r="858" spans="11:12" x14ac:dyDescent="0.25">
      <c r="K858" s="78"/>
      <c r="L858" s="78"/>
    </row>
    <row r="859" spans="11:12" x14ac:dyDescent="0.25">
      <c r="K859" s="78"/>
      <c r="L859" s="78"/>
    </row>
    <row r="860" spans="11:12" x14ac:dyDescent="0.25">
      <c r="K860" s="78"/>
      <c r="L860" s="78"/>
    </row>
    <row r="861" spans="11:12" x14ac:dyDescent="0.25">
      <c r="K861" s="78"/>
      <c r="L861" s="78"/>
    </row>
    <row r="862" spans="11:12" x14ac:dyDescent="0.25">
      <c r="K862" s="78"/>
      <c r="L862" s="78"/>
    </row>
    <row r="863" spans="11:12" x14ac:dyDescent="0.25">
      <c r="K863" s="78"/>
      <c r="L863" s="78"/>
    </row>
    <row r="864" spans="11:12" x14ac:dyDescent="0.25">
      <c r="K864" s="78"/>
      <c r="L864" s="78"/>
    </row>
    <row r="865" spans="11:12" x14ac:dyDescent="0.25">
      <c r="K865" s="78"/>
      <c r="L865" s="78"/>
    </row>
    <row r="866" spans="11:12" x14ac:dyDescent="0.25">
      <c r="K866" s="78"/>
      <c r="L866" s="78"/>
    </row>
    <row r="867" spans="11:12" x14ac:dyDescent="0.25">
      <c r="K867" s="78"/>
      <c r="L867" s="78"/>
    </row>
    <row r="868" spans="11:12" x14ac:dyDescent="0.25">
      <c r="K868" s="78"/>
      <c r="L868" s="78"/>
    </row>
    <row r="869" spans="11:12" x14ac:dyDescent="0.25">
      <c r="K869" s="78"/>
      <c r="L869" s="78"/>
    </row>
    <row r="870" spans="11:12" x14ac:dyDescent="0.25">
      <c r="K870" s="78"/>
      <c r="L870" s="78"/>
    </row>
    <row r="871" spans="11:12" x14ac:dyDescent="0.25">
      <c r="K871" s="78"/>
      <c r="L871" s="78"/>
    </row>
    <row r="872" spans="11:12" x14ac:dyDescent="0.25">
      <c r="K872" s="78"/>
      <c r="L872" s="78"/>
    </row>
    <row r="873" spans="11:12" x14ac:dyDescent="0.25">
      <c r="K873" s="78"/>
      <c r="L873" s="78"/>
    </row>
    <row r="874" spans="11:12" x14ac:dyDescent="0.25">
      <c r="K874" s="78"/>
      <c r="L874" s="78"/>
    </row>
    <row r="875" spans="11:12" x14ac:dyDescent="0.25">
      <c r="K875" s="78"/>
      <c r="L875" s="78"/>
    </row>
    <row r="876" spans="11:12" x14ac:dyDescent="0.25">
      <c r="K876" s="78"/>
      <c r="L876" s="78"/>
    </row>
    <row r="877" spans="11:12" x14ac:dyDescent="0.25">
      <c r="K877" s="78"/>
      <c r="L877" s="78"/>
    </row>
    <row r="878" spans="11:12" x14ac:dyDescent="0.25">
      <c r="K878" s="78"/>
      <c r="L878" s="78"/>
    </row>
    <row r="879" spans="11:12" x14ac:dyDescent="0.25">
      <c r="K879" s="78"/>
      <c r="L879" s="78"/>
    </row>
    <row r="880" spans="11:12" x14ac:dyDescent="0.25">
      <c r="K880" s="78"/>
      <c r="L880" s="78"/>
    </row>
    <row r="881" spans="11:12" x14ac:dyDescent="0.25">
      <c r="K881" s="78"/>
      <c r="L881" s="78"/>
    </row>
    <row r="882" spans="11:12" x14ac:dyDescent="0.25">
      <c r="K882" s="78"/>
      <c r="L882" s="78"/>
    </row>
    <row r="883" spans="11:12" x14ac:dyDescent="0.25">
      <c r="K883" s="78"/>
      <c r="L883" s="78"/>
    </row>
    <row r="884" spans="11:12" x14ac:dyDescent="0.25">
      <c r="K884" s="78"/>
      <c r="L884" s="78"/>
    </row>
    <row r="885" spans="11:12" x14ac:dyDescent="0.25">
      <c r="K885" s="78"/>
      <c r="L885" s="78"/>
    </row>
    <row r="886" spans="11:12" x14ac:dyDescent="0.25">
      <c r="K886" s="78"/>
      <c r="L886" s="78"/>
    </row>
    <row r="887" spans="11:12" x14ac:dyDescent="0.25">
      <c r="K887" s="78"/>
      <c r="L887" s="78"/>
    </row>
    <row r="888" spans="11:12" x14ac:dyDescent="0.25">
      <c r="K888" s="78"/>
      <c r="L888" s="78"/>
    </row>
    <row r="889" spans="11:12" x14ac:dyDescent="0.25">
      <c r="K889" s="78"/>
      <c r="L889" s="78"/>
    </row>
    <row r="890" spans="11:12" x14ac:dyDescent="0.25">
      <c r="K890" s="78"/>
      <c r="L890" s="78"/>
    </row>
    <row r="891" spans="11:12" x14ac:dyDescent="0.25">
      <c r="K891" s="78"/>
      <c r="L891" s="78"/>
    </row>
    <row r="892" spans="11:12" x14ac:dyDescent="0.25">
      <c r="K892" s="78"/>
      <c r="L892" s="78"/>
    </row>
    <row r="893" spans="11:12" x14ac:dyDescent="0.25">
      <c r="K893" s="78"/>
      <c r="L893" s="78"/>
    </row>
    <row r="894" spans="11:12" x14ac:dyDescent="0.25">
      <c r="K894" s="78"/>
      <c r="L894" s="78"/>
    </row>
    <row r="895" spans="11:12" x14ac:dyDescent="0.25">
      <c r="K895" s="78"/>
      <c r="L895" s="78"/>
    </row>
    <row r="896" spans="11:12" x14ac:dyDescent="0.25">
      <c r="K896" s="78"/>
      <c r="L896" s="78"/>
    </row>
    <row r="897" spans="11:12" x14ac:dyDescent="0.25">
      <c r="K897" s="78"/>
      <c r="L897" s="78"/>
    </row>
    <row r="898" spans="11:12" x14ac:dyDescent="0.25">
      <c r="K898" s="78"/>
      <c r="L898" s="78"/>
    </row>
    <row r="899" spans="11:12" x14ac:dyDescent="0.25">
      <c r="K899" s="78"/>
      <c r="L899" s="78"/>
    </row>
    <row r="900" spans="11:12" x14ac:dyDescent="0.25">
      <c r="K900" s="78"/>
      <c r="L900" s="78"/>
    </row>
    <row r="901" spans="11:12" x14ac:dyDescent="0.25">
      <c r="K901" s="78"/>
      <c r="L901" s="78"/>
    </row>
    <row r="902" spans="11:12" x14ac:dyDescent="0.25">
      <c r="K902" s="78"/>
      <c r="L902" s="78"/>
    </row>
    <row r="903" spans="11:12" x14ac:dyDescent="0.25">
      <c r="K903" s="78"/>
      <c r="L903" s="78"/>
    </row>
    <row r="904" spans="11:12" x14ac:dyDescent="0.25">
      <c r="K904" s="78"/>
      <c r="L904" s="78"/>
    </row>
    <row r="905" spans="11:12" x14ac:dyDescent="0.25">
      <c r="K905" s="78"/>
      <c r="L905" s="78"/>
    </row>
    <row r="906" spans="11:12" x14ac:dyDescent="0.25">
      <c r="K906" s="78"/>
      <c r="L906" s="78"/>
    </row>
    <row r="907" spans="11:12" x14ac:dyDescent="0.25">
      <c r="K907" s="78"/>
      <c r="L907" s="78"/>
    </row>
    <row r="908" spans="11:12" x14ac:dyDescent="0.25">
      <c r="K908" s="78"/>
      <c r="L908" s="78"/>
    </row>
    <row r="909" spans="11:12" x14ac:dyDescent="0.25">
      <c r="K909" s="78"/>
      <c r="L909" s="78"/>
    </row>
    <row r="910" spans="11:12" x14ac:dyDescent="0.25">
      <c r="K910" s="78"/>
      <c r="L910" s="78"/>
    </row>
    <row r="911" spans="11:12" x14ac:dyDescent="0.25">
      <c r="K911" s="78"/>
      <c r="L911" s="78"/>
    </row>
    <row r="912" spans="11:12" x14ac:dyDescent="0.25">
      <c r="K912" s="78"/>
      <c r="L912" s="78"/>
    </row>
    <row r="913" spans="11:12" x14ac:dyDescent="0.25">
      <c r="K913" s="78"/>
      <c r="L913" s="78"/>
    </row>
    <row r="914" spans="11:12" x14ac:dyDescent="0.25">
      <c r="K914" s="78"/>
      <c r="L914" s="78"/>
    </row>
    <row r="915" spans="11:12" x14ac:dyDescent="0.25">
      <c r="K915" s="78"/>
      <c r="L915" s="78"/>
    </row>
    <row r="916" spans="11:12" x14ac:dyDescent="0.25">
      <c r="K916" s="78"/>
      <c r="L916" s="78"/>
    </row>
    <row r="917" spans="11:12" x14ac:dyDescent="0.25">
      <c r="K917" s="78"/>
      <c r="L917" s="78"/>
    </row>
    <row r="918" spans="11:12" x14ac:dyDescent="0.25">
      <c r="K918" s="78"/>
      <c r="L918" s="78"/>
    </row>
    <row r="919" spans="11:12" x14ac:dyDescent="0.25">
      <c r="K919" s="78"/>
      <c r="L919" s="78"/>
    </row>
    <row r="920" spans="11:12" x14ac:dyDescent="0.25">
      <c r="K920" s="78"/>
      <c r="L920" s="78"/>
    </row>
    <row r="921" spans="11:12" x14ac:dyDescent="0.25">
      <c r="K921" s="78"/>
      <c r="L921" s="78"/>
    </row>
    <row r="922" spans="11:12" x14ac:dyDescent="0.25">
      <c r="K922" s="78"/>
      <c r="L922" s="78"/>
    </row>
    <row r="923" spans="11:12" x14ac:dyDescent="0.25">
      <c r="K923" s="78"/>
      <c r="L923" s="78"/>
    </row>
    <row r="924" spans="11:12" x14ac:dyDescent="0.25">
      <c r="K924" s="78"/>
      <c r="L924" s="78"/>
    </row>
    <row r="925" spans="11:12" x14ac:dyDescent="0.25">
      <c r="K925" s="78"/>
      <c r="L925" s="78"/>
    </row>
    <row r="926" spans="11:12" x14ac:dyDescent="0.25">
      <c r="K926" s="78"/>
      <c r="L926" s="78"/>
    </row>
    <row r="927" spans="11:12" x14ac:dyDescent="0.25">
      <c r="K927" s="78"/>
      <c r="L927" s="78"/>
    </row>
    <row r="928" spans="11:12" x14ac:dyDescent="0.25">
      <c r="K928" s="78"/>
      <c r="L928" s="78"/>
    </row>
    <row r="929" spans="11:12" x14ac:dyDescent="0.25">
      <c r="K929" s="78"/>
      <c r="L929" s="78"/>
    </row>
    <row r="930" spans="11:12" x14ac:dyDescent="0.25">
      <c r="K930" s="78"/>
      <c r="L930" s="78"/>
    </row>
    <row r="931" spans="11:12" x14ac:dyDescent="0.25">
      <c r="K931" s="78"/>
      <c r="L931" s="78"/>
    </row>
    <row r="932" spans="11:12" x14ac:dyDescent="0.25">
      <c r="K932" s="78"/>
      <c r="L932" s="78"/>
    </row>
    <row r="933" spans="11:12" x14ac:dyDescent="0.25">
      <c r="K933" s="78"/>
      <c r="L933" s="78"/>
    </row>
    <row r="934" spans="11:12" x14ac:dyDescent="0.25">
      <c r="K934" s="78"/>
      <c r="L934" s="78"/>
    </row>
    <row r="935" spans="11:12" x14ac:dyDescent="0.25">
      <c r="K935" s="78"/>
      <c r="L935" s="78"/>
    </row>
    <row r="936" spans="11:12" x14ac:dyDescent="0.25">
      <c r="K936" s="78"/>
      <c r="L936" s="78"/>
    </row>
    <row r="937" spans="11:12" x14ac:dyDescent="0.25">
      <c r="K937" s="78"/>
      <c r="L937" s="78"/>
    </row>
    <row r="938" spans="11:12" x14ac:dyDescent="0.25">
      <c r="K938" s="78"/>
      <c r="L938" s="78"/>
    </row>
    <row r="939" spans="11:12" x14ac:dyDescent="0.25">
      <c r="K939" s="78"/>
      <c r="L939" s="78"/>
    </row>
    <row r="940" spans="11:12" x14ac:dyDescent="0.25">
      <c r="K940" s="78"/>
      <c r="L940" s="78"/>
    </row>
    <row r="941" spans="11:12" x14ac:dyDescent="0.25">
      <c r="K941" s="78"/>
      <c r="L941" s="78"/>
    </row>
    <row r="942" spans="11:12" x14ac:dyDescent="0.25">
      <c r="K942" s="78"/>
      <c r="L942" s="78"/>
    </row>
    <row r="943" spans="11:12" x14ac:dyDescent="0.25">
      <c r="K943" s="78"/>
      <c r="L943" s="78"/>
    </row>
    <row r="944" spans="11:12" x14ac:dyDescent="0.25">
      <c r="K944" s="78"/>
      <c r="L944" s="78"/>
    </row>
    <row r="945" spans="11:12" x14ac:dyDescent="0.25">
      <c r="K945" s="78"/>
      <c r="L945" s="78"/>
    </row>
    <row r="946" spans="11:12" x14ac:dyDescent="0.25">
      <c r="K946" s="78"/>
      <c r="L946" s="78"/>
    </row>
    <row r="947" spans="11:12" x14ac:dyDescent="0.25">
      <c r="K947" s="78"/>
      <c r="L947" s="78"/>
    </row>
    <row r="948" spans="11:12" x14ac:dyDescent="0.25">
      <c r="K948" s="78"/>
      <c r="L948" s="78"/>
    </row>
    <row r="949" spans="11:12" x14ac:dyDescent="0.25">
      <c r="K949" s="78"/>
      <c r="L949" s="78"/>
    </row>
    <row r="950" spans="11:12" x14ac:dyDescent="0.25">
      <c r="K950" s="78"/>
      <c r="L950" s="78"/>
    </row>
    <row r="951" spans="11:12" x14ac:dyDescent="0.25">
      <c r="K951" s="78"/>
      <c r="L951" s="78"/>
    </row>
    <row r="952" spans="11:12" x14ac:dyDescent="0.25">
      <c r="K952" s="78"/>
      <c r="L952" s="78"/>
    </row>
    <row r="953" spans="11:12" x14ac:dyDescent="0.25">
      <c r="K953" s="78"/>
      <c r="L953" s="78"/>
    </row>
    <row r="954" spans="11:12" x14ac:dyDescent="0.25">
      <c r="K954" s="78"/>
      <c r="L954" s="78"/>
    </row>
    <row r="955" spans="11:12" x14ac:dyDescent="0.25">
      <c r="K955" s="78"/>
      <c r="L955" s="78"/>
    </row>
    <row r="956" spans="11:12" x14ac:dyDescent="0.25">
      <c r="K956" s="78"/>
      <c r="L956" s="78"/>
    </row>
    <row r="957" spans="11:12" x14ac:dyDescent="0.25">
      <c r="K957" s="78"/>
      <c r="L957" s="78"/>
    </row>
    <row r="958" spans="11:12" x14ac:dyDescent="0.25">
      <c r="K958" s="78"/>
      <c r="L958" s="78"/>
    </row>
    <row r="959" spans="11:12" x14ac:dyDescent="0.25">
      <c r="K959" s="78"/>
      <c r="L959" s="78"/>
    </row>
    <row r="960" spans="11:12" x14ac:dyDescent="0.25">
      <c r="K960" s="78"/>
      <c r="L960" s="78"/>
    </row>
    <row r="961" spans="11:12" x14ac:dyDescent="0.25">
      <c r="K961" s="78"/>
      <c r="L961" s="78"/>
    </row>
    <row r="962" spans="11:12" x14ac:dyDescent="0.25">
      <c r="K962" s="78"/>
      <c r="L962" s="78"/>
    </row>
    <row r="963" spans="11:12" x14ac:dyDescent="0.25">
      <c r="K963" s="78"/>
      <c r="L963" s="78"/>
    </row>
    <row r="964" spans="11:12" x14ac:dyDescent="0.25">
      <c r="K964" s="78"/>
      <c r="L964" s="78"/>
    </row>
    <row r="965" spans="11:12" x14ac:dyDescent="0.25">
      <c r="K965" s="78"/>
      <c r="L965" s="78"/>
    </row>
    <row r="966" spans="11:12" x14ac:dyDescent="0.25">
      <c r="K966" s="78"/>
      <c r="L966" s="78"/>
    </row>
    <row r="967" spans="11:12" x14ac:dyDescent="0.25">
      <c r="K967" s="78"/>
      <c r="L967" s="78"/>
    </row>
    <row r="968" spans="11:12" x14ac:dyDescent="0.25">
      <c r="K968" s="78"/>
      <c r="L968" s="78"/>
    </row>
    <row r="969" spans="11:12" x14ac:dyDescent="0.25">
      <c r="K969" s="78"/>
      <c r="L969" s="78"/>
    </row>
    <row r="970" spans="11:12" x14ac:dyDescent="0.25">
      <c r="K970" s="78"/>
      <c r="L970" s="78"/>
    </row>
    <row r="971" spans="11:12" x14ac:dyDescent="0.25">
      <c r="K971" s="78"/>
      <c r="L971" s="78"/>
    </row>
    <row r="972" spans="11:12" x14ac:dyDescent="0.25">
      <c r="K972" s="78"/>
      <c r="L972" s="78"/>
    </row>
    <row r="973" spans="11:12" x14ac:dyDescent="0.25">
      <c r="K973" s="78"/>
      <c r="L973" s="78"/>
    </row>
    <row r="974" spans="11:12" x14ac:dyDescent="0.25">
      <c r="K974" s="78"/>
      <c r="L974" s="78"/>
    </row>
    <row r="975" spans="11:12" x14ac:dyDescent="0.25">
      <c r="K975" s="78"/>
      <c r="L975" s="78"/>
    </row>
    <row r="976" spans="11:12" x14ac:dyDescent="0.25">
      <c r="K976" s="78"/>
      <c r="L976" s="78"/>
    </row>
    <row r="977" spans="11:12" x14ac:dyDescent="0.25">
      <c r="K977" s="78"/>
      <c r="L977" s="78"/>
    </row>
    <row r="978" spans="11:12" x14ac:dyDescent="0.25">
      <c r="K978" s="78"/>
      <c r="L978" s="78"/>
    </row>
    <row r="979" spans="11:12" x14ac:dyDescent="0.25">
      <c r="K979" s="78"/>
      <c r="L979" s="78"/>
    </row>
    <row r="980" spans="11:12" x14ac:dyDescent="0.25">
      <c r="K980" s="78"/>
      <c r="L980" s="78"/>
    </row>
    <row r="981" spans="11:12" x14ac:dyDescent="0.25">
      <c r="K981" s="78"/>
      <c r="L981" s="78"/>
    </row>
    <row r="982" spans="11:12" x14ac:dyDescent="0.25">
      <c r="K982" s="78"/>
      <c r="L982" s="78"/>
    </row>
    <row r="983" spans="11:12" x14ac:dyDescent="0.25">
      <c r="K983" s="78"/>
      <c r="L983" s="78"/>
    </row>
    <row r="984" spans="11:12" x14ac:dyDescent="0.25">
      <c r="K984" s="78"/>
      <c r="L984" s="78"/>
    </row>
    <row r="985" spans="11:12" x14ac:dyDescent="0.25">
      <c r="K985" s="78"/>
      <c r="L985" s="78"/>
    </row>
    <row r="986" spans="11:12" x14ac:dyDescent="0.25">
      <c r="K986" s="78"/>
      <c r="L986" s="78"/>
    </row>
    <row r="987" spans="11:12" x14ac:dyDescent="0.25">
      <c r="K987" s="78"/>
      <c r="L987" s="78"/>
    </row>
    <row r="988" spans="11:12" x14ac:dyDescent="0.25">
      <c r="K988" s="78"/>
      <c r="L988" s="78"/>
    </row>
    <row r="989" spans="11:12" x14ac:dyDescent="0.25">
      <c r="K989" s="78"/>
      <c r="L989" s="78"/>
    </row>
    <row r="990" spans="11:12" x14ac:dyDescent="0.25">
      <c r="K990" s="78"/>
      <c r="L990" s="78"/>
    </row>
    <row r="991" spans="11:12" x14ac:dyDescent="0.25">
      <c r="K991" s="78"/>
      <c r="L991" s="78"/>
    </row>
    <row r="992" spans="11:12" x14ac:dyDescent="0.25">
      <c r="K992" s="78"/>
      <c r="L992" s="78"/>
    </row>
    <row r="993" spans="11:12" x14ac:dyDescent="0.25">
      <c r="K993" s="78"/>
      <c r="L993" s="78"/>
    </row>
    <row r="994" spans="11:12" x14ac:dyDescent="0.25">
      <c r="K994" s="78"/>
      <c r="L994" s="78"/>
    </row>
    <row r="995" spans="11:12" x14ac:dyDescent="0.25">
      <c r="K995" s="78"/>
      <c r="L995" s="78"/>
    </row>
    <row r="996" spans="11:12" x14ac:dyDescent="0.25">
      <c r="K996" s="78"/>
      <c r="L996" s="78"/>
    </row>
    <row r="997" spans="11:12" x14ac:dyDescent="0.25">
      <c r="K997" s="78"/>
      <c r="L997" s="78"/>
    </row>
    <row r="998" spans="11:12" x14ac:dyDescent="0.25">
      <c r="K998" s="78"/>
      <c r="L998" s="78"/>
    </row>
    <row r="999" spans="11:12" x14ac:dyDescent="0.25">
      <c r="K999" s="78"/>
      <c r="L999" s="78"/>
    </row>
    <row r="1000" spans="11:12" x14ac:dyDescent="0.25">
      <c r="K1000" s="78"/>
      <c r="L1000" s="78"/>
    </row>
    <row r="1001" spans="11:12" x14ac:dyDescent="0.25">
      <c r="K1001" s="78"/>
      <c r="L1001" s="78"/>
    </row>
    <row r="1002" spans="11:12" x14ac:dyDescent="0.25">
      <c r="K1002" s="78"/>
      <c r="L1002" s="78"/>
    </row>
    <row r="1003" spans="11:12" x14ac:dyDescent="0.25">
      <c r="K1003" s="78"/>
      <c r="L1003" s="78"/>
    </row>
    <row r="1004" spans="11:12" x14ac:dyDescent="0.25">
      <c r="K1004" s="78"/>
      <c r="L1004" s="78"/>
    </row>
    <row r="1005" spans="11:12" x14ac:dyDescent="0.25">
      <c r="K1005" s="78"/>
      <c r="L1005" s="78"/>
    </row>
    <row r="1006" spans="11:12" x14ac:dyDescent="0.25">
      <c r="K1006" s="78"/>
      <c r="L1006" s="78"/>
    </row>
    <row r="1007" spans="11:12" x14ac:dyDescent="0.25">
      <c r="K1007" s="78"/>
      <c r="L1007" s="78"/>
    </row>
    <row r="1008" spans="11:12" x14ac:dyDescent="0.25">
      <c r="K1008" s="78"/>
      <c r="L1008" s="78"/>
    </row>
    <row r="1009" spans="11:12" x14ac:dyDescent="0.25">
      <c r="K1009" s="78"/>
      <c r="L1009" s="78"/>
    </row>
    <row r="1010" spans="11:12" x14ac:dyDescent="0.25">
      <c r="K1010" s="78"/>
      <c r="L1010" s="78"/>
    </row>
    <row r="1011" spans="11:12" x14ac:dyDescent="0.25">
      <c r="K1011" s="78"/>
      <c r="L1011" s="78"/>
    </row>
    <row r="1012" spans="11:12" x14ac:dyDescent="0.25">
      <c r="K1012" s="78"/>
      <c r="L1012" s="78"/>
    </row>
    <row r="1013" spans="11:12" x14ac:dyDescent="0.25">
      <c r="K1013" s="78"/>
      <c r="L1013" s="78"/>
    </row>
    <row r="1014" spans="11:12" x14ac:dyDescent="0.25">
      <c r="K1014" s="78"/>
      <c r="L1014" s="78"/>
    </row>
    <row r="1015" spans="11:12" x14ac:dyDescent="0.25">
      <c r="K1015" s="78"/>
      <c r="L1015" s="78"/>
    </row>
    <row r="1016" spans="11:12" x14ac:dyDescent="0.25">
      <c r="K1016" s="78"/>
      <c r="L1016" s="78"/>
    </row>
    <row r="1017" spans="11:12" x14ac:dyDescent="0.25">
      <c r="K1017" s="78"/>
      <c r="L1017" s="78"/>
    </row>
    <row r="1018" spans="11:12" x14ac:dyDescent="0.25">
      <c r="K1018" s="78"/>
      <c r="L1018" s="78"/>
    </row>
    <row r="1019" spans="11:12" x14ac:dyDescent="0.25">
      <c r="K1019" s="78"/>
      <c r="L1019" s="78"/>
    </row>
    <row r="1020" spans="11:12" x14ac:dyDescent="0.25">
      <c r="K1020" s="78"/>
      <c r="L1020" s="78"/>
    </row>
    <row r="1021" spans="11:12" x14ac:dyDescent="0.25">
      <c r="K1021" s="78"/>
      <c r="L1021" s="78"/>
    </row>
    <row r="1022" spans="11:12" x14ac:dyDescent="0.25">
      <c r="K1022" s="78"/>
      <c r="L1022" s="78"/>
    </row>
    <row r="1023" spans="11:12" x14ac:dyDescent="0.25">
      <c r="K1023" s="78"/>
      <c r="L1023" s="78"/>
    </row>
    <row r="1024" spans="11:12" x14ac:dyDescent="0.25">
      <c r="K1024" s="78"/>
      <c r="L1024" s="78"/>
    </row>
    <row r="1025" spans="11:12" x14ac:dyDescent="0.25">
      <c r="K1025" s="78"/>
      <c r="L1025" s="78"/>
    </row>
    <row r="1026" spans="11:12" x14ac:dyDescent="0.25">
      <c r="K1026" s="78"/>
      <c r="L1026" s="78"/>
    </row>
    <row r="1027" spans="11:12" x14ac:dyDescent="0.25">
      <c r="K1027" s="78"/>
      <c r="L1027" s="78"/>
    </row>
    <row r="1028" spans="11:12" x14ac:dyDescent="0.25">
      <c r="K1028" s="78"/>
      <c r="L1028" s="78"/>
    </row>
    <row r="1029" spans="11:12" x14ac:dyDescent="0.25">
      <c r="K1029" s="78"/>
      <c r="L1029" s="78"/>
    </row>
    <row r="1030" spans="11:12" x14ac:dyDescent="0.25">
      <c r="K1030" s="78"/>
      <c r="L1030" s="78"/>
    </row>
    <row r="1031" spans="11:12" x14ac:dyDescent="0.25">
      <c r="K1031" s="78"/>
      <c r="L1031" s="78"/>
    </row>
    <row r="1032" spans="11:12" x14ac:dyDescent="0.25">
      <c r="K1032" s="78"/>
      <c r="L1032" s="78"/>
    </row>
    <row r="1033" spans="11:12" x14ac:dyDescent="0.25">
      <c r="K1033" s="78"/>
      <c r="L1033" s="78"/>
    </row>
    <row r="1034" spans="11:12" x14ac:dyDescent="0.25">
      <c r="K1034" s="78"/>
      <c r="L1034" s="78"/>
    </row>
    <row r="1035" spans="11:12" x14ac:dyDescent="0.25">
      <c r="K1035" s="78"/>
      <c r="L1035" s="78"/>
    </row>
    <row r="1036" spans="11:12" x14ac:dyDescent="0.25">
      <c r="K1036" s="78"/>
      <c r="L1036" s="78"/>
    </row>
    <row r="1037" spans="11:12" x14ac:dyDescent="0.25">
      <c r="K1037" s="78"/>
      <c r="L1037" s="78"/>
    </row>
    <row r="1038" spans="11:12" x14ac:dyDescent="0.25">
      <c r="K1038" s="78"/>
      <c r="L1038" s="78"/>
    </row>
    <row r="1039" spans="11:12" x14ac:dyDescent="0.25">
      <c r="K1039" s="78"/>
      <c r="L1039" s="78"/>
    </row>
    <row r="1040" spans="11:12" x14ac:dyDescent="0.25">
      <c r="K1040" s="78"/>
      <c r="L1040" s="78"/>
    </row>
    <row r="1041" spans="11:12" x14ac:dyDescent="0.25">
      <c r="K1041" s="78"/>
      <c r="L1041" s="78"/>
    </row>
    <row r="1042" spans="11:12" x14ac:dyDescent="0.25">
      <c r="K1042" s="78"/>
      <c r="L1042" s="78"/>
    </row>
    <row r="1043" spans="11:12" x14ac:dyDescent="0.25">
      <c r="K1043" s="78"/>
      <c r="L1043" s="78"/>
    </row>
    <row r="1044" spans="11:12" x14ac:dyDescent="0.25">
      <c r="K1044" s="78"/>
      <c r="L1044" s="78"/>
    </row>
    <row r="1045" spans="11:12" x14ac:dyDescent="0.25">
      <c r="K1045" s="78"/>
      <c r="L1045" s="78"/>
    </row>
    <row r="1046" spans="11:12" x14ac:dyDescent="0.25">
      <c r="K1046" s="78"/>
      <c r="L1046" s="78"/>
    </row>
    <row r="1047" spans="11:12" x14ac:dyDescent="0.25">
      <c r="K1047" s="78"/>
      <c r="L1047" s="78"/>
    </row>
    <row r="1048" spans="11:12" x14ac:dyDescent="0.25">
      <c r="K1048" s="78"/>
      <c r="L1048" s="78"/>
    </row>
    <row r="1049" spans="11:12" x14ac:dyDescent="0.25">
      <c r="K1049" s="78"/>
      <c r="L1049" s="78"/>
    </row>
    <row r="1050" spans="11:12" x14ac:dyDescent="0.25">
      <c r="K1050" s="78"/>
      <c r="L1050" s="78"/>
    </row>
    <row r="1051" spans="11:12" x14ac:dyDescent="0.25">
      <c r="K1051" s="78"/>
      <c r="L1051" s="78"/>
    </row>
    <row r="1052" spans="11:12" x14ac:dyDescent="0.25">
      <c r="K1052" s="78"/>
      <c r="L1052" s="78"/>
    </row>
    <row r="1053" spans="11:12" x14ac:dyDescent="0.25">
      <c r="K1053" s="78"/>
      <c r="L1053" s="78"/>
    </row>
    <row r="1054" spans="11:12" x14ac:dyDescent="0.25">
      <c r="K1054" s="78"/>
      <c r="L1054" s="78"/>
    </row>
    <row r="1055" spans="11:12" x14ac:dyDescent="0.25">
      <c r="K1055" s="78"/>
      <c r="L1055" s="78"/>
    </row>
    <row r="1056" spans="11:12" x14ac:dyDescent="0.25">
      <c r="K1056" s="78"/>
      <c r="L1056" s="78"/>
    </row>
    <row r="1057" spans="11:12" x14ac:dyDescent="0.25">
      <c r="K1057" s="78"/>
      <c r="L1057" s="78"/>
    </row>
    <row r="1058" spans="11:12" x14ac:dyDescent="0.25">
      <c r="K1058" s="78"/>
      <c r="L1058" s="78"/>
    </row>
    <row r="1059" spans="11:12" x14ac:dyDescent="0.25">
      <c r="K1059" s="78"/>
      <c r="L1059" s="78"/>
    </row>
    <row r="1060" spans="11:12" x14ac:dyDescent="0.25">
      <c r="K1060" s="78"/>
      <c r="L1060" s="78"/>
    </row>
    <row r="1061" spans="11:12" x14ac:dyDescent="0.25">
      <c r="K1061" s="78"/>
      <c r="L1061" s="78"/>
    </row>
    <row r="1062" spans="11:12" x14ac:dyDescent="0.25">
      <c r="K1062" s="78"/>
      <c r="L1062" s="78"/>
    </row>
    <row r="1063" spans="11:12" x14ac:dyDescent="0.25">
      <c r="K1063" s="78"/>
      <c r="L1063" s="78"/>
    </row>
    <row r="1064" spans="11:12" x14ac:dyDescent="0.25">
      <c r="K1064" s="78"/>
      <c r="L1064" s="78"/>
    </row>
    <row r="1065" spans="11:12" x14ac:dyDescent="0.25">
      <c r="K1065" s="78"/>
      <c r="L1065" s="78"/>
    </row>
    <row r="1066" spans="11:12" x14ac:dyDescent="0.25">
      <c r="K1066" s="78"/>
      <c r="L1066" s="78"/>
    </row>
    <row r="1067" spans="11:12" x14ac:dyDescent="0.25">
      <c r="K1067" s="78"/>
      <c r="L1067" s="78"/>
    </row>
    <row r="1068" spans="11:12" x14ac:dyDescent="0.25">
      <c r="K1068" s="78"/>
      <c r="L1068" s="78"/>
    </row>
    <row r="1069" spans="11:12" x14ac:dyDescent="0.25">
      <c r="K1069" s="78"/>
      <c r="L1069" s="78"/>
    </row>
    <row r="1070" spans="11:12" x14ac:dyDescent="0.25">
      <c r="K1070" s="78"/>
      <c r="L1070" s="78"/>
    </row>
    <row r="1071" spans="11:12" x14ac:dyDescent="0.25">
      <c r="K1071" s="78"/>
      <c r="L1071" s="78"/>
    </row>
    <row r="1072" spans="11:12" x14ac:dyDescent="0.25">
      <c r="K1072" s="78"/>
      <c r="L1072" s="78"/>
    </row>
    <row r="1073" spans="11:12" x14ac:dyDescent="0.25">
      <c r="K1073" s="78"/>
      <c r="L1073" s="78"/>
    </row>
    <row r="1074" spans="11:12" x14ac:dyDescent="0.25">
      <c r="K1074" s="78"/>
      <c r="L1074" s="78"/>
    </row>
    <row r="1075" spans="11:12" x14ac:dyDescent="0.25">
      <c r="K1075" s="78"/>
      <c r="L1075" s="78"/>
    </row>
    <row r="1076" spans="11:12" x14ac:dyDescent="0.25">
      <c r="K1076" s="78"/>
      <c r="L1076" s="78"/>
    </row>
    <row r="1077" spans="11:12" x14ac:dyDescent="0.25">
      <c r="K1077" s="78"/>
      <c r="L1077" s="78"/>
    </row>
    <row r="1078" spans="11:12" x14ac:dyDescent="0.25">
      <c r="K1078" s="78"/>
      <c r="L1078" s="78"/>
    </row>
    <row r="1079" spans="11:12" x14ac:dyDescent="0.25">
      <c r="K1079" s="78"/>
      <c r="L1079" s="78"/>
    </row>
    <row r="1080" spans="11:12" x14ac:dyDescent="0.25">
      <c r="K1080" s="78"/>
      <c r="L1080" s="78"/>
    </row>
    <row r="1081" spans="11:12" x14ac:dyDescent="0.25">
      <c r="K1081" s="78"/>
      <c r="L1081" s="78"/>
    </row>
    <row r="1082" spans="11:12" x14ac:dyDescent="0.25">
      <c r="K1082" s="78"/>
      <c r="L1082" s="78"/>
    </row>
    <row r="1083" spans="11:12" x14ac:dyDescent="0.25">
      <c r="K1083" s="78"/>
      <c r="L1083" s="78"/>
    </row>
    <row r="1084" spans="11:12" x14ac:dyDescent="0.25">
      <c r="K1084" s="78"/>
      <c r="L1084" s="78"/>
    </row>
    <row r="1085" spans="11:12" x14ac:dyDescent="0.25">
      <c r="K1085" s="78"/>
      <c r="L1085" s="78"/>
    </row>
    <row r="1086" spans="11:12" x14ac:dyDescent="0.25">
      <c r="K1086" s="78"/>
      <c r="L1086" s="78"/>
    </row>
    <row r="1087" spans="11:12" x14ac:dyDescent="0.25">
      <c r="K1087" s="78"/>
      <c r="L1087" s="78"/>
    </row>
    <row r="1088" spans="11:12" x14ac:dyDescent="0.25">
      <c r="K1088" s="78"/>
      <c r="L1088" s="78"/>
    </row>
    <row r="1089" spans="11:12" x14ac:dyDescent="0.25">
      <c r="K1089" s="78"/>
      <c r="L1089" s="78"/>
    </row>
    <row r="1090" spans="11:12" x14ac:dyDescent="0.25">
      <c r="K1090" s="78"/>
      <c r="L1090" s="78"/>
    </row>
    <row r="1091" spans="11:12" x14ac:dyDescent="0.25">
      <c r="K1091" s="78"/>
      <c r="L1091" s="78"/>
    </row>
    <row r="1092" spans="11:12" x14ac:dyDescent="0.25">
      <c r="K1092" s="78"/>
      <c r="L1092" s="78"/>
    </row>
    <row r="1093" spans="11:12" x14ac:dyDescent="0.25">
      <c r="K1093" s="78"/>
      <c r="L1093" s="78"/>
    </row>
    <row r="1094" spans="11:12" x14ac:dyDescent="0.25">
      <c r="K1094" s="78"/>
      <c r="L1094" s="78"/>
    </row>
    <row r="1095" spans="11:12" x14ac:dyDescent="0.25">
      <c r="K1095" s="78"/>
      <c r="L1095" s="78"/>
    </row>
    <row r="1096" spans="11:12" x14ac:dyDescent="0.25">
      <c r="K1096" s="78"/>
      <c r="L1096" s="78"/>
    </row>
    <row r="1097" spans="11:12" x14ac:dyDescent="0.25">
      <c r="K1097" s="78"/>
      <c r="L1097" s="78"/>
    </row>
    <row r="1098" spans="11:12" x14ac:dyDescent="0.25">
      <c r="K1098" s="78"/>
      <c r="L1098" s="78"/>
    </row>
    <row r="1099" spans="11:12" x14ac:dyDescent="0.25">
      <c r="K1099" s="78"/>
      <c r="L1099" s="78"/>
    </row>
    <row r="1100" spans="11:12" x14ac:dyDescent="0.25">
      <c r="K1100" s="78"/>
      <c r="L1100" s="78"/>
    </row>
    <row r="1101" spans="11:12" x14ac:dyDescent="0.25">
      <c r="K1101" s="78"/>
      <c r="L1101" s="78"/>
    </row>
    <row r="1102" spans="11:12" x14ac:dyDescent="0.25">
      <c r="K1102" s="78"/>
      <c r="L1102" s="78"/>
    </row>
    <row r="1103" spans="11:12" x14ac:dyDescent="0.25">
      <c r="K1103" s="78"/>
      <c r="L1103" s="78"/>
    </row>
    <row r="1104" spans="11:12" x14ac:dyDescent="0.25">
      <c r="K1104" s="78"/>
      <c r="L1104" s="78"/>
    </row>
    <row r="1105" spans="11:12" x14ac:dyDescent="0.25">
      <c r="K1105" s="78"/>
      <c r="L1105" s="78"/>
    </row>
    <row r="1106" spans="11:12" x14ac:dyDescent="0.25">
      <c r="K1106" s="78"/>
      <c r="L1106" s="78"/>
    </row>
    <row r="1107" spans="11:12" x14ac:dyDescent="0.25">
      <c r="K1107" s="78"/>
      <c r="L1107" s="78"/>
    </row>
    <row r="1108" spans="11:12" x14ac:dyDescent="0.25">
      <c r="K1108" s="78"/>
      <c r="L1108" s="78"/>
    </row>
    <row r="1109" spans="11:12" x14ac:dyDescent="0.25">
      <c r="K1109" s="78"/>
      <c r="L1109" s="78"/>
    </row>
    <row r="1110" spans="11:12" x14ac:dyDescent="0.25">
      <c r="K1110" s="78"/>
      <c r="L1110" s="78"/>
    </row>
    <row r="1111" spans="11:12" x14ac:dyDescent="0.25">
      <c r="K1111" s="78"/>
      <c r="L1111" s="78"/>
    </row>
    <row r="1112" spans="11:12" x14ac:dyDescent="0.25">
      <c r="K1112" s="78"/>
      <c r="L1112" s="78"/>
    </row>
    <row r="1113" spans="11:12" x14ac:dyDescent="0.25">
      <c r="K1113" s="78"/>
      <c r="L1113" s="78"/>
    </row>
    <row r="1114" spans="11:12" x14ac:dyDescent="0.25">
      <c r="K1114" s="78"/>
      <c r="L1114" s="78"/>
    </row>
    <row r="1115" spans="11:12" x14ac:dyDescent="0.25">
      <c r="K1115" s="78"/>
      <c r="L1115" s="78"/>
    </row>
    <row r="1116" spans="11:12" x14ac:dyDescent="0.25">
      <c r="K1116" s="78"/>
      <c r="L1116" s="78"/>
    </row>
    <row r="1117" spans="11:12" x14ac:dyDescent="0.25">
      <c r="K1117" s="78"/>
      <c r="L1117" s="78"/>
    </row>
    <row r="1118" spans="11:12" x14ac:dyDescent="0.25">
      <c r="K1118" s="78"/>
      <c r="L1118" s="78"/>
    </row>
    <row r="1119" spans="11:12" x14ac:dyDescent="0.25">
      <c r="K1119" s="78"/>
      <c r="L1119" s="78"/>
    </row>
    <row r="1120" spans="11:12" x14ac:dyDescent="0.25">
      <c r="K1120" s="78"/>
      <c r="L1120" s="78"/>
    </row>
    <row r="1121" spans="11:12" x14ac:dyDescent="0.25">
      <c r="K1121" s="78"/>
      <c r="L1121" s="78"/>
    </row>
    <row r="1122" spans="11:12" x14ac:dyDescent="0.25">
      <c r="K1122" s="78"/>
      <c r="L1122" s="78"/>
    </row>
    <row r="1123" spans="11:12" x14ac:dyDescent="0.25">
      <c r="K1123" s="78"/>
      <c r="L1123" s="78"/>
    </row>
    <row r="1124" spans="11:12" x14ac:dyDescent="0.25">
      <c r="K1124" s="78"/>
      <c r="L1124" s="78"/>
    </row>
    <row r="1125" spans="11:12" x14ac:dyDescent="0.25">
      <c r="K1125" s="78"/>
      <c r="L1125" s="78"/>
    </row>
    <row r="1126" spans="11:12" x14ac:dyDescent="0.25">
      <c r="K1126" s="78"/>
      <c r="L1126" s="78"/>
    </row>
    <row r="1127" spans="11:12" x14ac:dyDescent="0.25">
      <c r="K1127" s="78"/>
      <c r="L1127" s="78"/>
    </row>
    <row r="1128" spans="11:12" x14ac:dyDescent="0.25">
      <c r="K1128" s="78"/>
      <c r="L1128" s="78"/>
    </row>
    <row r="1129" spans="11:12" x14ac:dyDescent="0.25">
      <c r="K1129" s="78"/>
      <c r="L1129" s="78"/>
    </row>
    <row r="1130" spans="11:12" x14ac:dyDescent="0.25">
      <c r="K1130" s="78"/>
      <c r="L1130" s="78"/>
    </row>
    <row r="1131" spans="11:12" x14ac:dyDescent="0.25">
      <c r="K1131" s="78"/>
      <c r="L1131" s="78"/>
    </row>
    <row r="1132" spans="11:12" x14ac:dyDescent="0.25">
      <c r="K1132" s="78"/>
      <c r="L1132" s="78"/>
    </row>
    <row r="1133" spans="11:12" x14ac:dyDescent="0.25">
      <c r="K1133" s="78"/>
      <c r="L1133" s="78"/>
    </row>
    <row r="1134" spans="11:12" x14ac:dyDescent="0.25">
      <c r="K1134" s="78"/>
      <c r="L1134" s="78"/>
    </row>
    <row r="1135" spans="11:12" x14ac:dyDescent="0.25">
      <c r="K1135" s="78"/>
      <c r="L1135" s="78"/>
    </row>
    <row r="1136" spans="11:12" x14ac:dyDescent="0.25">
      <c r="K1136" s="78"/>
      <c r="L1136" s="78"/>
    </row>
    <row r="1137" spans="11:12" x14ac:dyDescent="0.25">
      <c r="K1137" s="78"/>
      <c r="L1137" s="78"/>
    </row>
    <row r="1138" spans="11:12" x14ac:dyDescent="0.25">
      <c r="K1138" s="78"/>
      <c r="L1138" s="78"/>
    </row>
    <row r="1139" spans="11:12" x14ac:dyDescent="0.25">
      <c r="K1139" s="78"/>
      <c r="L1139" s="78"/>
    </row>
    <row r="1140" spans="11:12" x14ac:dyDescent="0.25">
      <c r="K1140" s="78"/>
      <c r="L1140" s="78"/>
    </row>
    <row r="1141" spans="11:12" x14ac:dyDescent="0.25">
      <c r="K1141" s="78"/>
      <c r="L1141" s="78"/>
    </row>
    <row r="1142" spans="11:12" x14ac:dyDescent="0.25">
      <c r="K1142" s="78"/>
      <c r="L1142" s="78"/>
    </row>
    <row r="1143" spans="11:12" x14ac:dyDescent="0.25">
      <c r="K1143" s="78"/>
      <c r="L1143" s="78"/>
    </row>
    <row r="1144" spans="11:12" x14ac:dyDescent="0.25">
      <c r="K1144" s="78"/>
      <c r="L1144" s="78"/>
    </row>
    <row r="1145" spans="11:12" x14ac:dyDescent="0.25">
      <c r="K1145" s="78"/>
      <c r="L1145" s="78"/>
    </row>
    <row r="1146" spans="11:12" x14ac:dyDescent="0.25">
      <c r="K1146" s="78"/>
      <c r="L1146" s="78"/>
    </row>
    <row r="1147" spans="11:12" x14ac:dyDescent="0.25">
      <c r="K1147" s="78"/>
      <c r="L1147" s="78"/>
    </row>
    <row r="1148" spans="11:12" x14ac:dyDescent="0.25">
      <c r="K1148" s="78"/>
      <c r="L1148" s="78"/>
    </row>
    <row r="1149" spans="11:12" x14ac:dyDescent="0.25">
      <c r="K1149" s="78"/>
      <c r="L1149" s="78"/>
    </row>
    <row r="1150" spans="11:12" x14ac:dyDescent="0.25">
      <c r="K1150" s="78"/>
      <c r="L1150" s="78"/>
    </row>
    <row r="1151" spans="11:12" x14ac:dyDescent="0.25">
      <c r="K1151" s="78"/>
      <c r="L1151" s="78"/>
    </row>
    <row r="1152" spans="11:12" x14ac:dyDescent="0.25">
      <c r="K1152" s="78"/>
      <c r="L1152" s="78"/>
    </row>
    <row r="1153" spans="11:12" x14ac:dyDescent="0.25">
      <c r="K1153" s="78"/>
      <c r="L1153" s="78"/>
    </row>
    <row r="1154" spans="11:12" x14ac:dyDescent="0.25">
      <c r="K1154" s="78"/>
      <c r="L1154" s="78"/>
    </row>
    <row r="1155" spans="11:12" x14ac:dyDescent="0.25">
      <c r="K1155" s="78"/>
      <c r="L1155" s="78"/>
    </row>
    <row r="1156" spans="11:12" x14ac:dyDescent="0.25">
      <c r="K1156" s="78"/>
      <c r="L1156" s="78"/>
    </row>
    <row r="1157" spans="11:12" x14ac:dyDescent="0.25">
      <c r="K1157" s="78"/>
      <c r="L1157" s="78"/>
    </row>
    <row r="1158" spans="11:12" x14ac:dyDescent="0.25">
      <c r="K1158" s="78"/>
      <c r="L1158" s="78"/>
    </row>
    <row r="1159" spans="11:12" x14ac:dyDescent="0.25">
      <c r="K1159" s="78"/>
      <c r="L1159" s="78"/>
    </row>
    <row r="1160" spans="11:12" x14ac:dyDescent="0.25">
      <c r="K1160" s="78"/>
      <c r="L1160" s="78"/>
    </row>
    <row r="1161" spans="11:12" x14ac:dyDescent="0.25">
      <c r="K1161" s="78"/>
      <c r="L1161" s="78"/>
    </row>
    <row r="1162" spans="11:12" x14ac:dyDescent="0.25">
      <c r="K1162" s="78"/>
      <c r="L1162" s="78"/>
    </row>
    <row r="1163" spans="11:12" x14ac:dyDescent="0.25">
      <c r="K1163" s="78"/>
      <c r="L1163" s="78"/>
    </row>
    <row r="1164" spans="11:12" x14ac:dyDescent="0.25">
      <c r="K1164" s="78"/>
      <c r="L1164" s="78"/>
    </row>
    <row r="1165" spans="11:12" x14ac:dyDescent="0.25">
      <c r="K1165" s="78"/>
      <c r="L1165" s="78"/>
    </row>
    <row r="1166" spans="11:12" x14ac:dyDescent="0.25">
      <c r="K1166" s="78"/>
      <c r="L1166" s="78"/>
    </row>
    <row r="1167" spans="11:12" x14ac:dyDescent="0.25">
      <c r="K1167" s="78"/>
      <c r="L1167" s="78"/>
    </row>
    <row r="1168" spans="11:12" x14ac:dyDescent="0.25">
      <c r="K1168" s="78"/>
      <c r="L1168" s="78"/>
    </row>
    <row r="1169" spans="11:12" x14ac:dyDescent="0.25">
      <c r="K1169" s="78"/>
      <c r="L1169" s="78"/>
    </row>
    <row r="1170" spans="11:12" x14ac:dyDescent="0.25">
      <c r="K1170" s="78"/>
      <c r="L1170" s="78"/>
    </row>
    <row r="1171" spans="11:12" x14ac:dyDescent="0.25">
      <c r="K1171" s="78"/>
      <c r="L1171" s="78"/>
    </row>
    <row r="1172" spans="11:12" x14ac:dyDescent="0.25">
      <c r="K1172" s="78"/>
      <c r="L1172" s="78"/>
    </row>
    <row r="1173" spans="11:12" x14ac:dyDescent="0.25">
      <c r="K1173" s="78"/>
      <c r="L1173" s="78"/>
    </row>
    <row r="1174" spans="11:12" x14ac:dyDescent="0.25">
      <c r="K1174" s="78"/>
      <c r="L1174" s="78"/>
    </row>
    <row r="1175" spans="11:12" x14ac:dyDescent="0.25">
      <c r="K1175" s="78"/>
      <c r="L1175" s="78"/>
    </row>
    <row r="1176" spans="11:12" x14ac:dyDescent="0.25">
      <c r="K1176" s="78"/>
      <c r="L1176" s="78"/>
    </row>
    <row r="1177" spans="11:12" x14ac:dyDescent="0.25">
      <c r="K1177" s="78"/>
      <c r="L1177" s="78"/>
    </row>
    <row r="1178" spans="11:12" x14ac:dyDescent="0.25">
      <c r="K1178" s="78"/>
      <c r="L1178" s="78"/>
    </row>
    <row r="1179" spans="11:12" x14ac:dyDescent="0.25">
      <c r="K1179" s="78"/>
      <c r="L1179" s="78"/>
    </row>
    <row r="1180" spans="11:12" x14ac:dyDescent="0.25">
      <c r="K1180" s="78"/>
      <c r="L1180" s="78"/>
    </row>
    <row r="1181" spans="11:12" x14ac:dyDescent="0.25">
      <c r="K1181" s="78"/>
      <c r="L1181" s="78"/>
    </row>
    <row r="1182" spans="11:12" x14ac:dyDescent="0.25">
      <c r="K1182" s="78"/>
      <c r="L1182" s="78"/>
    </row>
    <row r="1183" spans="11:12" x14ac:dyDescent="0.25">
      <c r="K1183" s="78"/>
      <c r="L1183" s="78"/>
    </row>
    <row r="1184" spans="11:12" x14ac:dyDescent="0.25">
      <c r="K1184" s="78"/>
      <c r="L1184" s="78"/>
    </row>
    <row r="1185" spans="11:12" x14ac:dyDescent="0.25">
      <c r="K1185" s="78"/>
      <c r="L1185" s="78"/>
    </row>
    <row r="1186" spans="11:12" x14ac:dyDescent="0.25">
      <c r="K1186" s="78"/>
      <c r="L1186" s="78"/>
    </row>
    <row r="1187" spans="11:12" x14ac:dyDescent="0.25">
      <c r="K1187" s="78"/>
      <c r="L1187" s="78"/>
    </row>
    <row r="1188" spans="11:12" x14ac:dyDescent="0.25">
      <c r="K1188" s="78"/>
      <c r="L1188" s="78"/>
    </row>
    <row r="1189" spans="11:12" x14ac:dyDescent="0.25">
      <c r="K1189" s="78"/>
      <c r="L1189" s="78"/>
    </row>
    <row r="1190" spans="11:12" x14ac:dyDescent="0.25">
      <c r="K1190" s="78"/>
      <c r="L1190" s="78"/>
    </row>
    <row r="1191" spans="11:12" x14ac:dyDescent="0.25">
      <c r="K1191" s="78"/>
      <c r="L1191" s="78"/>
    </row>
    <row r="1192" spans="11:12" x14ac:dyDescent="0.25">
      <c r="K1192" s="78"/>
      <c r="L1192" s="78"/>
    </row>
    <row r="1193" spans="11:12" x14ac:dyDescent="0.25">
      <c r="K1193" s="78"/>
      <c r="L1193" s="78"/>
    </row>
    <row r="1194" spans="11:12" x14ac:dyDescent="0.25">
      <c r="K1194" s="78"/>
      <c r="L1194" s="78"/>
    </row>
    <row r="1195" spans="11:12" x14ac:dyDescent="0.25">
      <c r="K1195" s="78"/>
      <c r="L1195" s="78"/>
    </row>
    <row r="1196" spans="11:12" x14ac:dyDescent="0.25">
      <c r="K1196" s="78"/>
      <c r="L1196" s="78"/>
    </row>
    <row r="1197" spans="11:12" x14ac:dyDescent="0.25">
      <c r="K1197" s="78"/>
      <c r="L1197" s="78"/>
    </row>
    <row r="1198" spans="11:12" x14ac:dyDescent="0.25">
      <c r="K1198" s="78"/>
      <c r="L1198" s="78"/>
    </row>
    <row r="1199" spans="11:12" x14ac:dyDescent="0.25">
      <c r="K1199" s="78"/>
      <c r="L1199" s="78"/>
    </row>
    <row r="1200" spans="11:12" x14ac:dyDescent="0.25">
      <c r="K1200" s="78"/>
      <c r="L1200" s="78"/>
    </row>
    <row r="1201" spans="11:12" x14ac:dyDescent="0.25">
      <c r="K1201" s="78"/>
      <c r="L1201" s="78"/>
    </row>
    <row r="1202" spans="11:12" x14ac:dyDescent="0.25">
      <c r="K1202" s="78"/>
      <c r="L1202" s="78"/>
    </row>
    <row r="1203" spans="11:12" x14ac:dyDescent="0.25">
      <c r="K1203" s="78"/>
      <c r="L1203" s="78"/>
    </row>
    <row r="1204" spans="11:12" x14ac:dyDescent="0.25">
      <c r="K1204" s="78"/>
      <c r="L1204" s="78"/>
    </row>
    <row r="1205" spans="11:12" x14ac:dyDescent="0.25">
      <c r="K1205" s="78"/>
      <c r="L1205" s="78"/>
    </row>
    <row r="1206" spans="11:12" x14ac:dyDescent="0.25">
      <c r="K1206" s="78"/>
      <c r="L1206" s="78"/>
    </row>
    <row r="1207" spans="11:12" x14ac:dyDescent="0.25">
      <c r="K1207" s="78"/>
      <c r="L1207" s="78"/>
    </row>
    <row r="1208" spans="11:12" x14ac:dyDescent="0.25">
      <c r="K1208" s="78"/>
      <c r="L1208" s="78"/>
    </row>
    <row r="1209" spans="11:12" x14ac:dyDescent="0.25">
      <c r="K1209" s="78"/>
      <c r="L1209" s="78"/>
    </row>
    <row r="1210" spans="11:12" x14ac:dyDescent="0.25">
      <c r="K1210" s="78"/>
      <c r="L1210" s="78"/>
    </row>
    <row r="1211" spans="11:12" x14ac:dyDescent="0.25">
      <c r="K1211" s="78"/>
      <c r="L1211" s="78"/>
    </row>
    <row r="1212" spans="11:12" x14ac:dyDescent="0.25">
      <c r="K1212" s="78"/>
      <c r="L1212" s="78"/>
    </row>
    <row r="1213" spans="11:12" x14ac:dyDescent="0.25">
      <c r="K1213" s="78"/>
      <c r="L1213" s="78"/>
    </row>
    <row r="1214" spans="11:12" x14ac:dyDescent="0.25">
      <c r="K1214" s="78"/>
      <c r="L1214" s="78"/>
    </row>
    <row r="1215" spans="11:12" x14ac:dyDescent="0.25">
      <c r="K1215" s="78"/>
      <c r="L1215" s="78"/>
    </row>
    <row r="1216" spans="11:12" x14ac:dyDescent="0.25">
      <c r="K1216" s="78"/>
      <c r="L1216" s="78"/>
    </row>
    <row r="1217" spans="11:12" x14ac:dyDescent="0.25">
      <c r="K1217" s="78"/>
      <c r="L1217" s="78"/>
    </row>
    <row r="1218" spans="11:12" x14ac:dyDescent="0.25">
      <c r="K1218" s="78"/>
      <c r="L1218" s="78"/>
    </row>
    <row r="1219" spans="11:12" x14ac:dyDescent="0.25">
      <c r="K1219" s="78"/>
      <c r="L1219" s="78"/>
    </row>
    <row r="1220" spans="11:12" x14ac:dyDescent="0.25">
      <c r="K1220" s="78"/>
      <c r="L1220" s="78"/>
    </row>
    <row r="1221" spans="11:12" x14ac:dyDescent="0.25">
      <c r="K1221" s="78"/>
      <c r="L1221" s="78"/>
    </row>
    <row r="1222" spans="11:12" x14ac:dyDescent="0.25">
      <c r="K1222" s="78"/>
      <c r="L1222" s="78"/>
    </row>
    <row r="1223" spans="11:12" x14ac:dyDescent="0.25">
      <c r="K1223" s="78"/>
      <c r="L1223" s="78"/>
    </row>
    <row r="1224" spans="11:12" x14ac:dyDescent="0.25">
      <c r="K1224" s="78"/>
      <c r="L1224" s="78"/>
    </row>
    <row r="1225" spans="11:12" x14ac:dyDescent="0.25">
      <c r="K1225" s="78"/>
      <c r="L1225" s="78"/>
    </row>
    <row r="1226" spans="11:12" x14ac:dyDescent="0.25">
      <c r="K1226" s="78"/>
      <c r="L1226" s="78"/>
    </row>
    <row r="1227" spans="11:12" x14ac:dyDescent="0.25">
      <c r="K1227" s="78"/>
      <c r="L1227" s="78"/>
    </row>
    <row r="1228" spans="11:12" x14ac:dyDescent="0.25">
      <c r="K1228" s="78"/>
      <c r="L1228" s="78"/>
    </row>
    <row r="1229" spans="11:12" x14ac:dyDescent="0.25">
      <c r="K1229" s="78"/>
      <c r="L1229" s="78"/>
    </row>
    <row r="1230" spans="11:12" x14ac:dyDescent="0.25">
      <c r="K1230" s="78"/>
      <c r="L1230" s="78"/>
    </row>
    <row r="1231" spans="11:12" x14ac:dyDescent="0.25">
      <c r="K1231" s="78"/>
      <c r="L1231" s="78"/>
    </row>
    <row r="1232" spans="11:12" x14ac:dyDescent="0.25">
      <c r="K1232" s="78"/>
      <c r="L1232" s="78"/>
    </row>
    <row r="1233" spans="11:12" x14ac:dyDescent="0.25">
      <c r="K1233" s="78"/>
      <c r="L1233" s="78"/>
    </row>
    <row r="1234" spans="11:12" x14ac:dyDescent="0.25">
      <c r="K1234" s="78"/>
      <c r="L1234" s="78"/>
    </row>
    <row r="1235" spans="11:12" x14ac:dyDescent="0.25">
      <c r="K1235" s="78"/>
      <c r="L1235" s="78"/>
    </row>
    <row r="1236" spans="11:12" x14ac:dyDescent="0.25">
      <c r="K1236" s="78"/>
      <c r="L1236" s="78"/>
    </row>
    <row r="1237" spans="11:12" x14ac:dyDescent="0.25">
      <c r="K1237" s="78"/>
      <c r="L1237" s="78"/>
    </row>
    <row r="1238" spans="11:12" x14ac:dyDescent="0.25">
      <c r="K1238" s="78"/>
      <c r="L1238" s="78"/>
    </row>
    <row r="1239" spans="11:12" x14ac:dyDescent="0.25">
      <c r="K1239" s="78"/>
      <c r="L1239" s="78"/>
    </row>
    <row r="1240" spans="11:12" x14ac:dyDescent="0.25">
      <c r="K1240" s="78"/>
      <c r="L1240" s="78"/>
    </row>
    <row r="1241" spans="11:12" x14ac:dyDescent="0.25">
      <c r="K1241" s="78"/>
      <c r="L1241" s="78"/>
    </row>
    <row r="1242" spans="11:12" x14ac:dyDescent="0.25">
      <c r="K1242" s="78"/>
      <c r="L1242" s="78"/>
    </row>
    <row r="1243" spans="11:12" x14ac:dyDescent="0.25">
      <c r="K1243" s="78"/>
      <c r="L1243" s="78"/>
    </row>
    <row r="1244" spans="11:12" x14ac:dyDescent="0.25">
      <c r="K1244" s="78"/>
      <c r="L1244" s="78"/>
    </row>
    <row r="1245" spans="11:12" x14ac:dyDescent="0.25">
      <c r="K1245" s="78"/>
      <c r="L1245" s="78"/>
    </row>
    <row r="1246" spans="11:12" x14ac:dyDescent="0.25">
      <c r="K1246" s="78"/>
      <c r="L1246" s="78"/>
    </row>
    <row r="1247" spans="11:12" x14ac:dyDescent="0.25">
      <c r="K1247" s="78"/>
      <c r="L1247" s="78"/>
    </row>
    <row r="1248" spans="11:12" x14ac:dyDescent="0.25">
      <c r="K1248" s="78"/>
      <c r="L1248" s="78"/>
    </row>
    <row r="1249" spans="11:12" x14ac:dyDescent="0.25">
      <c r="K1249" s="78"/>
      <c r="L1249" s="78"/>
    </row>
    <row r="1250" spans="11:12" x14ac:dyDescent="0.25">
      <c r="K1250" s="78"/>
      <c r="L1250" s="78"/>
    </row>
    <row r="1251" spans="11:12" x14ac:dyDescent="0.25">
      <c r="K1251" s="78"/>
      <c r="L1251" s="78"/>
    </row>
    <row r="1252" spans="11:12" x14ac:dyDescent="0.25">
      <c r="K1252" s="78"/>
      <c r="L1252" s="78"/>
    </row>
    <row r="1253" spans="11:12" x14ac:dyDescent="0.25">
      <c r="K1253" s="78"/>
      <c r="L1253" s="78"/>
    </row>
    <row r="1254" spans="11:12" x14ac:dyDescent="0.25">
      <c r="K1254" s="78"/>
      <c r="L1254" s="78"/>
    </row>
    <row r="1255" spans="11:12" x14ac:dyDescent="0.25">
      <c r="K1255" s="78"/>
      <c r="L1255" s="78"/>
    </row>
    <row r="1256" spans="11:12" x14ac:dyDescent="0.25">
      <c r="K1256" s="78"/>
      <c r="L1256" s="78"/>
    </row>
    <row r="1257" spans="11:12" x14ac:dyDescent="0.25">
      <c r="K1257" s="78"/>
      <c r="L1257" s="78"/>
    </row>
    <row r="1258" spans="11:12" x14ac:dyDescent="0.25">
      <c r="K1258" s="78"/>
      <c r="L1258" s="78"/>
    </row>
    <row r="1259" spans="11:12" x14ac:dyDescent="0.25">
      <c r="K1259" s="78"/>
      <c r="L1259" s="78"/>
    </row>
    <row r="1260" spans="11:12" x14ac:dyDescent="0.25">
      <c r="K1260" s="78"/>
      <c r="L1260" s="78"/>
    </row>
    <row r="1261" spans="11:12" x14ac:dyDescent="0.25">
      <c r="K1261" s="78"/>
      <c r="L1261" s="78"/>
    </row>
    <row r="1262" spans="11:12" x14ac:dyDescent="0.25">
      <c r="K1262" s="78"/>
      <c r="L1262" s="78"/>
    </row>
    <row r="1263" spans="11:12" x14ac:dyDescent="0.25">
      <c r="K1263" s="78"/>
      <c r="L1263" s="78"/>
    </row>
    <row r="1264" spans="11:12" x14ac:dyDescent="0.25">
      <c r="K1264" s="78"/>
      <c r="L1264" s="78"/>
    </row>
    <row r="1265" spans="11:12" x14ac:dyDescent="0.25">
      <c r="K1265" s="78"/>
      <c r="L1265" s="78"/>
    </row>
    <row r="1266" spans="11:12" x14ac:dyDescent="0.25">
      <c r="K1266" s="78"/>
      <c r="L1266" s="78"/>
    </row>
    <row r="1267" spans="11:12" x14ac:dyDescent="0.25">
      <c r="K1267" s="78"/>
      <c r="L1267" s="78"/>
    </row>
    <row r="1268" spans="11:12" x14ac:dyDescent="0.25">
      <c r="K1268" s="78"/>
      <c r="L1268" s="78"/>
    </row>
    <row r="1269" spans="11:12" x14ac:dyDescent="0.25">
      <c r="K1269" s="78"/>
      <c r="L1269" s="78"/>
    </row>
    <row r="1270" spans="11:12" x14ac:dyDescent="0.25">
      <c r="K1270" s="78"/>
      <c r="L1270" s="78"/>
    </row>
    <row r="1271" spans="11:12" x14ac:dyDescent="0.25">
      <c r="K1271" s="78"/>
      <c r="L1271" s="78"/>
    </row>
    <row r="1272" spans="11:12" x14ac:dyDescent="0.25">
      <c r="K1272" s="78"/>
      <c r="L1272" s="78"/>
    </row>
    <row r="1273" spans="11:12" x14ac:dyDescent="0.25">
      <c r="K1273" s="78"/>
      <c r="L1273" s="78"/>
    </row>
    <row r="1274" spans="11:12" x14ac:dyDescent="0.25">
      <c r="K1274" s="78"/>
      <c r="L1274" s="78"/>
    </row>
    <row r="1275" spans="11:12" x14ac:dyDescent="0.25">
      <c r="K1275" s="78"/>
      <c r="L1275" s="78"/>
    </row>
    <row r="1276" spans="11:12" x14ac:dyDescent="0.25">
      <c r="K1276" s="78"/>
      <c r="L1276" s="78"/>
    </row>
    <row r="1277" spans="11:12" x14ac:dyDescent="0.25">
      <c r="K1277" s="78"/>
      <c r="L1277" s="78"/>
    </row>
    <row r="1278" spans="11:12" x14ac:dyDescent="0.25">
      <c r="K1278" s="78"/>
      <c r="L1278" s="78"/>
    </row>
    <row r="1279" spans="11:12" x14ac:dyDescent="0.25">
      <c r="K1279" s="78"/>
      <c r="L1279" s="78"/>
    </row>
    <row r="1280" spans="11:12" x14ac:dyDescent="0.25">
      <c r="K1280" s="78"/>
      <c r="L1280" s="78"/>
    </row>
    <row r="1281" spans="11:12" x14ac:dyDescent="0.25">
      <c r="K1281" s="78"/>
      <c r="L1281" s="78"/>
    </row>
    <row r="1282" spans="11:12" x14ac:dyDescent="0.25">
      <c r="K1282" s="78"/>
      <c r="L1282" s="78"/>
    </row>
    <row r="1283" spans="11:12" x14ac:dyDescent="0.25">
      <c r="K1283" s="78"/>
      <c r="L1283" s="78"/>
    </row>
    <row r="1284" spans="11:12" x14ac:dyDescent="0.25">
      <c r="K1284" s="78"/>
      <c r="L1284" s="78"/>
    </row>
    <row r="1285" spans="11:12" x14ac:dyDescent="0.25">
      <c r="K1285" s="78"/>
      <c r="L1285" s="78"/>
    </row>
    <row r="1286" spans="11:12" x14ac:dyDescent="0.25">
      <c r="K1286" s="78"/>
      <c r="L1286" s="78"/>
    </row>
    <row r="1287" spans="11:12" x14ac:dyDescent="0.25">
      <c r="K1287" s="78"/>
      <c r="L1287" s="78"/>
    </row>
    <row r="1288" spans="11:12" x14ac:dyDescent="0.25">
      <c r="K1288" s="78"/>
      <c r="L1288" s="78"/>
    </row>
    <row r="1289" spans="11:12" x14ac:dyDescent="0.25">
      <c r="K1289" s="78"/>
      <c r="L1289" s="78"/>
    </row>
    <row r="1290" spans="11:12" x14ac:dyDescent="0.25">
      <c r="K1290" s="78"/>
      <c r="L1290" s="78"/>
    </row>
    <row r="1291" spans="11:12" x14ac:dyDescent="0.25">
      <c r="K1291" s="78"/>
      <c r="L1291" s="78"/>
    </row>
    <row r="1292" spans="11:12" x14ac:dyDescent="0.25">
      <c r="K1292" s="78"/>
      <c r="L1292" s="78"/>
    </row>
    <row r="1293" spans="11:12" x14ac:dyDescent="0.25">
      <c r="K1293" s="78"/>
      <c r="L1293" s="78"/>
    </row>
    <row r="1294" spans="11:12" x14ac:dyDescent="0.25">
      <c r="K1294" s="78"/>
      <c r="L1294" s="78"/>
    </row>
    <row r="1295" spans="11:12" x14ac:dyDescent="0.25">
      <c r="K1295" s="78"/>
      <c r="L1295" s="78"/>
    </row>
    <row r="1296" spans="11:12" x14ac:dyDescent="0.25">
      <c r="K1296" s="78"/>
      <c r="L1296" s="78"/>
    </row>
    <row r="1297" spans="11:12" x14ac:dyDescent="0.25">
      <c r="K1297" s="78"/>
      <c r="L1297" s="78"/>
    </row>
    <row r="1298" spans="11:12" x14ac:dyDescent="0.25">
      <c r="K1298" s="78"/>
      <c r="L1298" s="78"/>
    </row>
    <row r="1299" spans="11:12" x14ac:dyDescent="0.25">
      <c r="K1299" s="78"/>
      <c r="L1299" s="78"/>
    </row>
    <row r="1300" spans="11:12" x14ac:dyDescent="0.25">
      <c r="K1300" s="78"/>
      <c r="L1300" s="78"/>
    </row>
    <row r="1301" spans="11:12" x14ac:dyDescent="0.25">
      <c r="K1301" s="78"/>
      <c r="L1301" s="78"/>
    </row>
    <row r="1302" spans="11:12" x14ac:dyDescent="0.25">
      <c r="K1302" s="78"/>
      <c r="L1302" s="78"/>
    </row>
    <row r="1303" spans="11:12" x14ac:dyDescent="0.25">
      <c r="K1303" s="78"/>
      <c r="L1303" s="78"/>
    </row>
    <row r="1304" spans="11:12" x14ac:dyDescent="0.25">
      <c r="K1304" s="78"/>
      <c r="L1304" s="78"/>
    </row>
    <row r="1305" spans="11:12" x14ac:dyDescent="0.25">
      <c r="K1305" s="78"/>
      <c r="L1305" s="78"/>
    </row>
    <row r="1306" spans="11:12" x14ac:dyDescent="0.25">
      <c r="K1306" s="78"/>
      <c r="L1306" s="78"/>
    </row>
    <row r="1307" spans="11:12" x14ac:dyDescent="0.25">
      <c r="K1307" s="78"/>
      <c r="L1307" s="78"/>
    </row>
    <row r="1308" spans="11:12" x14ac:dyDescent="0.25">
      <c r="K1308" s="78"/>
      <c r="L1308" s="78"/>
    </row>
    <row r="1309" spans="11:12" x14ac:dyDescent="0.25">
      <c r="K1309" s="78"/>
      <c r="L1309" s="78"/>
    </row>
    <row r="1310" spans="11:12" x14ac:dyDescent="0.25">
      <c r="K1310" s="78"/>
      <c r="L1310" s="78"/>
    </row>
    <row r="1311" spans="11:12" x14ac:dyDescent="0.25">
      <c r="K1311" s="78"/>
      <c r="L1311" s="78"/>
    </row>
    <row r="1312" spans="11:12" x14ac:dyDescent="0.25">
      <c r="K1312" s="78"/>
      <c r="L1312" s="78"/>
    </row>
    <row r="1313" spans="11:12" x14ac:dyDescent="0.25">
      <c r="K1313" s="78"/>
      <c r="L1313" s="78"/>
    </row>
    <row r="1314" spans="11:12" x14ac:dyDescent="0.25">
      <c r="K1314" s="78"/>
      <c r="L1314" s="78"/>
    </row>
    <row r="1315" spans="11:12" x14ac:dyDescent="0.25">
      <c r="K1315" s="78"/>
      <c r="L1315" s="78"/>
    </row>
    <row r="1316" spans="11:12" x14ac:dyDescent="0.25">
      <c r="K1316" s="78"/>
      <c r="L1316" s="78"/>
    </row>
    <row r="1317" spans="11:12" x14ac:dyDescent="0.25">
      <c r="K1317" s="78"/>
      <c r="L1317" s="78"/>
    </row>
    <row r="1318" spans="11:12" x14ac:dyDescent="0.25">
      <c r="K1318" s="78"/>
      <c r="L1318" s="78"/>
    </row>
    <row r="1319" spans="11:12" x14ac:dyDescent="0.25">
      <c r="K1319" s="78"/>
      <c r="L1319" s="78"/>
    </row>
    <row r="1320" spans="11:12" x14ac:dyDescent="0.25">
      <c r="K1320" s="78"/>
      <c r="L1320" s="78"/>
    </row>
    <row r="1321" spans="11:12" x14ac:dyDescent="0.25">
      <c r="K1321" s="78"/>
      <c r="L1321" s="78"/>
    </row>
    <row r="1322" spans="11:12" x14ac:dyDescent="0.25">
      <c r="K1322" s="78"/>
      <c r="L1322" s="78"/>
    </row>
    <row r="1323" spans="11:12" x14ac:dyDescent="0.25">
      <c r="K1323" s="78"/>
      <c r="L1323" s="78"/>
    </row>
    <row r="1324" spans="11:12" x14ac:dyDescent="0.25">
      <c r="K1324" s="78"/>
      <c r="L1324" s="78"/>
    </row>
    <row r="1325" spans="11:12" x14ac:dyDescent="0.25">
      <c r="K1325" s="78"/>
      <c r="L1325" s="78"/>
    </row>
    <row r="1326" spans="11:12" x14ac:dyDescent="0.25">
      <c r="K1326" s="78"/>
      <c r="L1326" s="78"/>
    </row>
    <row r="1327" spans="11:12" x14ac:dyDescent="0.25">
      <c r="K1327" s="78"/>
      <c r="L1327" s="78"/>
    </row>
    <row r="1328" spans="11:12" x14ac:dyDescent="0.25">
      <c r="K1328" s="78"/>
      <c r="L1328" s="78"/>
    </row>
    <row r="1329" spans="11:12" x14ac:dyDescent="0.25">
      <c r="K1329" s="78"/>
      <c r="L1329" s="78"/>
    </row>
    <row r="1330" spans="11:12" x14ac:dyDescent="0.25">
      <c r="K1330" s="78"/>
      <c r="L1330" s="78"/>
    </row>
    <row r="1331" spans="11:12" x14ac:dyDescent="0.25">
      <c r="K1331" s="78"/>
      <c r="L1331" s="78"/>
    </row>
    <row r="1332" spans="11:12" x14ac:dyDescent="0.25">
      <c r="K1332" s="78"/>
      <c r="L1332" s="78"/>
    </row>
    <row r="1333" spans="11:12" x14ac:dyDescent="0.25">
      <c r="K1333" s="78"/>
      <c r="L1333" s="78"/>
    </row>
    <row r="1334" spans="11:12" x14ac:dyDescent="0.25">
      <c r="K1334" s="78"/>
      <c r="L1334" s="78"/>
    </row>
    <row r="1335" spans="11:12" x14ac:dyDescent="0.25">
      <c r="K1335" s="78"/>
      <c r="L1335" s="78"/>
    </row>
    <row r="1336" spans="11:12" x14ac:dyDescent="0.25">
      <c r="K1336" s="78"/>
      <c r="L1336" s="78"/>
    </row>
    <row r="1337" spans="11:12" x14ac:dyDescent="0.25">
      <c r="K1337" s="78"/>
      <c r="L1337" s="78"/>
    </row>
    <row r="1338" spans="11:12" x14ac:dyDescent="0.25">
      <c r="K1338" s="78"/>
      <c r="L1338" s="78"/>
    </row>
    <row r="1339" spans="11:12" x14ac:dyDescent="0.25">
      <c r="K1339" s="78"/>
      <c r="L1339" s="78"/>
    </row>
    <row r="1340" spans="11:12" x14ac:dyDescent="0.25">
      <c r="K1340" s="78"/>
      <c r="L1340" s="78"/>
    </row>
    <row r="1341" spans="11:12" x14ac:dyDescent="0.25">
      <c r="K1341" s="78"/>
      <c r="L1341" s="78"/>
    </row>
    <row r="1342" spans="11:12" x14ac:dyDescent="0.25">
      <c r="K1342" s="78"/>
      <c r="L1342" s="78"/>
    </row>
    <row r="1343" spans="11:12" x14ac:dyDescent="0.25">
      <c r="K1343" s="78"/>
      <c r="L1343" s="78"/>
    </row>
    <row r="1344" spans="11:12" x14ac:dyDescent="0.25">
      <c r="K1344" s="78"/>
      <c r="L1344" s="78"/>
    </row>
    <row r="1345" spans="11:12" x14ac:dyDescent="0.25">
      <c r="K1345" s="78"/>
      <c r="L1345" s="78"/>
    </row>
    <row r="1346" spans="11:12" x14ac:dyDescent="0.25">
      <c r="K1346" s="78"/>
      <c r="L1346" s="78"/>
    </row>
    <row r="1347" spans="11:12" x14ac:dyDescent="0.25">
      <c r="K1347" s="78"/>
      <c r="L1347" s="78"/>
    </row>
    <row r="1348" spans="11:12" x14ac:dyDescent="0.25">
      <c r="K1348" s="78"/>
      <c r="L1348" s="78"/>
    </row>
    <row r="1349" spans="11:12" x14ac:dyDescent="0.25">
      <c r="K1349" s="78"/>
      <c r="L1349" s="78"/>
    </row>
    <row r="1350" spans="11:12" x14ac:dyDescent="0.25">
      <c r="K1350" s="78"/>
      <c r="L1350" s="78"/>
    </row>
    <row r="1351" spans="11:12" x14ac:dyDescent="0.25">
      <c r="K1351" s="78"/>
      <c r="L1351" s="78"/>
    </row>
    <row r="1352" spans="11:12" x14ac:dyDescent="0.25">
      <c r="K1352" s="78"/>
      <c r="L1352" s="78"/>
    </row>
    <row r="1353" spans="11:12" x14ac:dyDescent="0.25">
      <c r="K1353" s="78"/>
      <c r="L1353" s="78"/>
    </row>
    <row r="1354" spans="11:12" x14ac:dyDescent="0.25">
      <c r="K1354" s="78"/>
      <c r="L1354" s="78"/>
    </row>
    <row r="1355" spans="11:12" x14ac:dyDescent="0.25">
      <c r="K1355" s="78"/>
      <c r="L1355" s="78"/>
    </row>
    <row r="1356" spans="11:12" x14ac:dyDescent="0.25">
      <c r="K1356" s="78"/>
      <c r="L1356" s="78"/>
    </row>
    <row r="1357" spans="11:12" x14ac:dyDescent="0.25">
      <c r="K1357" s="78"/>
      <c r="L1357" s="78"/>
    </row>
    <row r="1358" spans="11:12" x14ac:dyDescent="0.25">
      <c r="K1358" s="78"/>
      <c r="L1358" s="78"/>
    </row>
    <row r="1359" spans="11:12" x14ac:dyDescent="0.25">
      <c r="K1359" s="78"/>
      <c r="L1359" s="78"/>
    </row>
    <row r="1360" spans="11:12" x14ac:dyDescent="0.25">
      <c r="K1360" s="78"/>
      <c r="L1360" s="78"/>
    </row>
    <row r="1361" spans="11:12" x14ac:dyDescent="0.25">
      <c r="K1361" s="78"/>
      <c r="L1361" s="78"/>
    </row>
    <row r="1362" spans="11:12" x14ac:dyDescent="0.25">
      <c r="K1362" s="78"/>
      <c r="L1362" s="78"/>
    </row>
    <row r="1363" spans="11:12" x14ac:dyDescent="0.25">
      <c r="K1363" s="78"/>
      <c r="L1363" s="78"/>
    </row>
    <row r="1364" spans="11:12" x14ac:dyDescent="0.25">
      <c r="K1364" s="78"/>
      <c r="L1364" s="78"/>
    </row>
    <row r="1365" spans="11:12" x14ac:dyDescent="0.25">
      <c r="K1365" s="78"/>
      <c r="L1365" s="78"/>
    </row>
    <row r="1366" spans="11:12" x14ac:dyDescent="0.25">
      <c r="K1366" s="78"/>
      <c r="L1366" s="78"/>
    </row>
    <row r="1367" spans="11:12" x14ac:dyDescent="0.25">
      <c r="K1367" s="78"/>
      <c r="L1367" s="78"/>
    </row>
    <row r="1368" spans="11:12" x14ac:dyDescent="0.25">
      <c r="K1368" s="78"/>
      <c r="L1368" s="78"/>
    </row>
    <row r="1369" spans="11:12" x14ac:dyDescent="0.25">
      <c r="K1369" s="78"/>
      <c r="L1369" s="78"/>
    </row>
    <row r="1370" spans="11:12" x14ac:dyDescent="0.25">
      <c r="K1370" s="78"/>
      <c r="L1370" s="78"/>
    </row>
    <row r="1371" spans="11:12" x14ac:dyDescent="0.25">
      <c r="K1371" s="78"/>
      <c r="L1371" s="78"/>
    </row>
    <row r="1372" spans="11:12" x14ac:dyDescent="0.25">
      <c r="K1372" s="78"/>
      <c r="L1372" s="78"/>
    </row>
    <row r="1373" spans="11:12" x14ac:dyDescent="0.25">
      <c r="K1373" s="78"/>
      <c r="L1373" s="78"/>
    </row>
    <row r="1374" spans="11:12" x14ac:dyDescent="0.25">
      <c r="K1374" s="78"/>
      <c r="L1374" s="78"/>
    </row>
    <row r="1375" spans="11:12" x14ac:dyDescent="0.25">
      <c r="K1375" s="78"/>
      <c r="L1375" s="78"/>
    </row>
    <row r="1376" spans="11:12" x14ac:dyDescent="0.25">
      <c r="K1376" s="78"/>
      <c r="L1376" s="78"/>
    </row>
    <row r="1377" spans="11:12" x14ac:dyDescent="0.25">
      <c r="K1377" s="78"/>
      <c r="L1377" s="78"/>
    </row>
    <row r="1378" spans="11:12" x14ac:dyDescent="0.25">
      <c r="K1378" s="78"/>
      <c r="L1378" s="78"/>
    </row>
    <row r="1379" spans="11:12" x14ac:dyDescent="0.25">
      <c r="K1379" s="78"/>
      <c r="L1379" s="78"/>
    </row>
    <row r="1380" spans="11:12" x14ac:dyDescent="0.25">
      <c r="K1380" s="78"/>
      <c r="L1380" s="78"/>
    </row>
    <row r="1381" spans="11:12" x14ac:dyDescent="0.25">
      <c r="K1381" s="78"/>
      <c r="L1381" s="78"/>
    </row>
    <row r="1382" spans="11:12" x14ac:dyDescent="0.25">
      <c r="K1382" s="78"/>
      <c r="L1382" s="78"/>
    </row>
    <row r="1383" spans="11:12" x14ac:dyDescent="0.25">
      <c r="K1383" s="78"/>
      <c r="L1383" s="78"/>
    </row>
    <row r="1384" spans="11:12" x14ac:dyDescent="0.25">
      <c r="K1384" s="78"/>
      <c r="L1384" s="78"/>
    </row>
    <row r="1385" spans="11:12" x14ac:dyDescent="0.25">
      <c r="K1385" s="78"/>
      <c r="L1385" s="78"/>
    </row>
    <row r="1386" spans="11:12" x14ac:dyDescent="0.25">
      <c r="K1386" s="78"/>
      <c r="L1386" s="78"/>
    </row>
    <row r="1387" spans="11:12" x14ac:dyDescent="0.25">
      <c r="K1387" s="78"/>
      <c r="L1387" s="78"/>
    </row>
    <row r="1388" spans="11:12" x14ac:dyDescent="0.25">
      <c r="K1388" s="78"/>
      <c r="L1388" s="78"/>
    </row>
    <row r="1389" spans="11:12" x14ac:dyDescent="0.25">
      <c r="K1389" s="78"/>
      <c r="L1389" s="78"/>
    </row>
    <row r="1390" spans="11:12" x14ac:dyDescent="0.25">
      <c r="K1390" s="78"/>
      <c r="L1390" s="78"/>
    </row>
    <row r="1391" spans="11:12" x14ac:dyDescent="0.25">
      <c r="K1391" s="78"/>
      <c r="L1391" s="78"/>
    </row>
    <row r="1392" spans="11:12" x14ac:dyDescent="0.25">
      <c r="K1392" s="78"/>
      <c r="L1392" s="78"/>
    </row>
    <row r="1393" spans="11:12" x14ac:dyDescent="0.25">
      <c r="K1393" s="78"/>
      <c r="L1393" s="78"/>
    </row>
    <row r="1394" spans="11:12" x14ac:dyDescent="0.25">
      <c r="K1394" s="78"/>
      <c r="L1394" s="78"/>
    </row>
    <row r="1395" spans="11:12" x14ac:dyDescent="0.25">
      <c r="K1395" s="78"/>
      <c r="L1395" s="78"/>
    </row>
    <row r="1396" spans="11:12" x14ac:dyDescent="0.25">
      <c r="K1396" s="78"/>
      <c r="L1396" s="78"/>
    </row>
    <row r="1397" spans="11:12" x14ac:dyDescent="0.25">
      <c r="K1397" s="78"/>
      <c r="L1397" s="78"/>
    </row>
    <row r="1398" spans="11:12" x14ac:dyDescent="0.25">
      <c r="K1398" s="78"/>
      <c r="L1398" s="78"/>
    </row>
    <row r="1399" spans="11:12" x14ac:dyDescent="0.25">
      <c r="K1399" s="78"/>
      <c r="L1399" s="78"/>
    </row>
    <row r="1400" spans="11:12" x14ac:dyDescent="0.25">
      <c r="K1400" s="78"/>
      <c r="L1400" s="78"/>
    </row>
    <row r="1401" spans="11:12" x14ac:dyDescent="0.25">
      <c r="K1401" s="78"/>
      <c r="L1401" s="78"/>
    </row>
    <row r="1402" spans="11:12" x14ac:dyDescent="0.25">
      <c r="K1402" s="78"/>
      <c r="L1402" s="78"/>
    </row>
    <row r="1403" spans="11:12" x14ac:dyDescent="0.25">
      <c r="K1403" s="78"/>
      <c r="L1403" s="78"/>
    </row>
    <row r="1404" spans="11:12" x14ac:dyDescent="0.25">
      <c r="K1404" s="78"/>
      <c r="L1404" s="78"/>
    </row>
    <row r="1405" spans="11:12" x14ac:dyDescent="0.25">
      <c r="K1405" s="78"/>
      <c r="L1405" s="78"/>
    </row>
    <row r="1406" spans="11:12" x14ac:dyDescent="0.25">
      <c r="K1406" s="78"/>
      <c r="L1406" s="78"/>
    </row>
    <row r="1407" spans="11:12" x14ac:dyDescent="0.25">
      <c r="K1407" s="78"/>
      <c r="L1407" s="78"/>
    </row>
    <row r="1408" spans="11:12" x14ac:dyDescent="0.25">
      <c r="K1408" s="78"/>
      <c r="L1408" s="78"/>
    </row>
    <row r="1409" spans="11:12" x14ac:dyDescent="0.25">
      <c r="K1409" s="78"/>
      <c r="L1409" s="78"/>
    </row>
    <row r="1410" spans="11:12" x14ac:dyDescent="0.25">
      <c r="K1410" s="78"/>
      <c r="L1410" s="78"/>
    </row>
    <row r="1411" spans="11:12" x14ac:dyDescent="0.25">
      <c r="K1411" s="78"/>
      <c r="L1411" s="78"/>
    </row>
    <row r="1412" spans="11:12" x14ac:dyDescent="0.25">
      <c r="K1412" s="78"/>
      <c r="L1412" s="78"/>
    </row>
    <row r="1413" spans="11:12" x14ac:dyDescent="0.25">
      <c r="K1413" s="78"/>
      <c r="L1413" s="78"/>
    </row>
    <row r="1414" spans="11:12" x14ac:dyDescent="0.25">
      <c r="K1414" s="78"/>
      <c r="L1414" s="78"/>
    </row>
    <row r="1415" spans="11:12" x14ac:dyDescent="0.25">
      <c r="K1415" s="78"/>
      <c r="L1415" s="78"/>
    </row>
    <row r="1416" spans="11:12" x14ac:dyDescent="0.25">
      <c r="K1416" s="78"/>
      <c r="L1416" s="78"/>
    </row>
    <row r="1417" spans="11:12" x14ac:dyDescent="0.25">
      <c r="K1417" s="78"/>
      <c r="L1417" s="78"/>
    </row>
    <row r="1418" spans="11:12" x14ac:dyDescent="0.25">
      <c r="K1418" s="78"/>
      <c r="L1418" s="78"/>
    </row>
    <row r="1419" spans="11:12" x14ac:dyDescent="0.25">
      <c r="K1419" s="78"/>
      <c r="L1419" s="78"/>
    </row>
    <row r="1420" spans="11:12" x14ac:dyDescent="0.25">
      <c r="K1420" s="78"/>
      <c r="L1420" s="78"/>
    </row>
    <row r="1421" spans="11:12" x14ac:dyDescent="0.25">
      <c r="K1421" s="78"/>
      <c r="L1421" s="78"/>
    </row>
    <row r="1422" spans="11:12" x14ac:dyDescent="0.25">
      <c r="K1422" s="78"/>
      <c r="L1422" s="78"/>
    </row>
    <row r="1423" spans="11:12" x14ac:dyDescent="0.25">
      <c r="K1423" s="78"/>
      <c r="L1423" s="78"/>
    </row>
    <row r="1424" spans="11:12" x14ac:dyDescent="0.25">
      <c r="K1424" s="78"/>
      <c r="L1424" s="78"/>
    </row>
    <row r="1425" spans="11:12" x14ac:dyDescent="0.25">
      <c r="K1425" s="78"/>
      <c r="L1425" s="78"/>
    </row>
    <row r="1426" spans="11:12" x14ac:dyDescent="0.25">
      <c r="K1426" s="78"/>
      <c r="L1426" s="78"/>
    </row>
    <row r="1427" spans="11:12" x14ac:dyDescent="0.25">
      <c r="K1427" s="78"/>
      <c r="L1427" s="78"/>
    </row>
    <row r="1428" spans="11:12" x14ac:dyDescent="0.25">
      <c r="K1428" s="78"/>
      <c r="L1428" s="78"/>
    </row>
    <row r="1429" spans="11:12" x14ac:dyDescent="0.25">
      <c r="K1429" s="78"/>
      <c r="L1429" s="78"/>
    </row>
    <row r="1430" spans="11:12" x14ac:dyDescent="0.25">
      <c r="K1430" s="78"/>
      <c r="L1430" s="78"/>
    </row>
    <row r="1431" spans="11:12" x14ac:dyDescent="0.25">
      <c r="K1431" s="78"/>
      <c r="L1431" s="78"/>
    </row>
    <row r="1432" spans="11:12" x14ac:dyDescent="0.25">
      <c r="K1432" s="78"/>
      <c r="L1432" s="78"/>
    </row>
    <row r="1433" spans="11:12" x14ac:dyDescent="0.25">
      <c r="K1433" s="78"/>
      <c r="L1433" s="78"/>
    </row>
    <row r="1434" spans="11:12" x14ac:dyDescent="0.25">
      <c r="K1434" s="78"/>
      <c r="L1434" s="78"/>
    </row>
    <row r="1435" spans="11:12" x14ac:dyDescent="0.25">
      <c r="K1435" s="78"/>
      <c r="L1435" s="78"/>
    </row>
    <row r="1436" spans="11:12" x14ac:dyDescent="0.25">
      <c r="K1436" s="78"/>
      <c r="L1436" s="78"/>
    </row>
    <row r="1437" spans="11:12" x14ac:dyDescent="0.25">
      <c r="K1437" s="78"/>
      <c r="L1437" s="78"/>
    </row>
    <row r="1438" spans="11:12" x14ac:dyDescent="0.25">
      <c r="K1438" s="78"/>
      <c r="L1438" s="78"/>
    </row>
    <row r="1439" spans="11:12" x14ac:dyDescent="0.25">
      <c r="K1439" s="78"/>
      <c r="L1439" s="78"/>
    </row>
    <row r="1440" spans="11:12" x14ac:dyDescent="0.25">
      <c r="K1440" s="78"/>
      <c r="L1440" s="78"/>
    </row>
    <row r="1441" spans="11:12" x14ac:dyDescent="0.25">
      <c r="K1441" s="78"/>
      <c r="L1441" s="78"/>
    </row>
    <row r="1442" spans="11:12" x14ac:dyDescent="0.25">
      <c r="K1442" s="78"/>
      <c r="L1442" s="78"/>
    </row>
    <row r="1443" spans="11:12" x14ac:dyDescent="0.25">
      <c r="K1443" s="78"/>
      <c r="L1443" s="78"/>
    </row>
    <row r="1444" spans="11:12" x14ac:dyDescent="0.25">
      <c r="K1444" s="78"/>
      <c r="L1444" s="78"/>
    </row>
    <row r="1445" spans="11:12" x14ac:dyDescent="0.25">
      <c r="K1445" s="78"/>
      <c r="L1445" s="78"/>
    </row>
    <row r="1446" spans="11:12" x14ac:dyDescent="0.25">
      <c r="K1446" s="78"/>
      <c r="L1446" s="78"/>
    </row>
    <row r="1447" spans="11:12" x14ac:dyDescent="0.25">
      <c r="K1447" s="78"/>
      <c r="L1447" s="78"/>
    </row>
    <row r="1448" spans="11:12" x14ac:dyDescent="0.25">
      <c r="K1448" s="78"/>
      <c r="L1448" s="78"/>
    </row>
    <row r="1449" spans="11:12" x14ac:dyDescent="0.25">
      <c r="K1449" s="78"/>
      <c r="L1449" s="78"/>
    </row>
    <row r="1450" spans="11:12" x14ac:dyDescent="0.25">
      <c r="K1450" s="78"/>
      <c r="L1450" s="78"/>
    </row>
    <row r="1451" spans="11:12" x14ac:dyDescent="0.25">
      <c r="K1451" s="78"/>
      <c r="L1451" s="78"/>
    </row>
    <row r="1452" spans="11:12" x14ac:dyDescent="0.25">
      <c r="K1452" s="78"/>
      <c r="L1452" s="78"/>
    </row>
    <row r="1453" spans="11:12" x14ac:dyDescent="0.25">
      <c r="K1453" s="78"/>
      <c r="L1453" s="78"/>
    </row>
    <row r="1454" spans="11:12" x14ac:dyDescent="0.25">
      <c r="K1454" s="78"/>
      <c r="L1454" s="78"/>
    </row>
    <row r="1455" spans="11:12" x14ac:dyDescent="0.25">
      <c r="K1455" s="78"/>
      <c r="L1455" s="78"/>
    </row>
    <row r="1456" spans="11:12" x14ac:dyDescent="0.25">
      <c r="K1456" s="78"/>
      <c r="L1456" s="78"/>
    </row>
    <row r="1457" spans="11:12" x14ac:dyDescent="0.25">
      <c r="K1457" s="78"/>
      <c r="L1457" s="78"/>
    </row>
    <row r="1458" spans="11:12" x14ac:dyDescent="0.25">
      <c r="K1458" s="78"/>
      <c r="L1458" s="78"/>
    </row>
    <row r="1459" spans="11:12" x14ac:dyDescent="0.25">
      <c r="K1459" s="78"/>
      <c r="L1459" s="78"/>
    </row>
    <row r="1460" spans="11:12" x14ac:dyDescent="0.25">
      <c r="K1460" s="78"/>
      <c r="L1460" s="78"/>
    </row>
    <row r="1461" spans="11:12" x14ac:dyDescent="0.25">
      <c r="K1461" s="78"/>
      <c r="L1461" s="78"/>
    </row>
    <row r="1462" spans="11:12" x14ac:dyDescent="0.25">
      <c r="K1462" s="78"/>
      <c r="L1462" s="78"/>
    </row>
    <row r="1463" spans="11:12" x14ac:dyDescent="0.25">
      <c r="K1463" s="78"/>
      <c r="L1463" s="78"/>
    </row>
    <row r="1464" spans="11:12" x14ac:dyDescent="0.25">
      <c r="K1464" s="78"/>
      <c r="L1464" s="78"/>
    </row>
    <row r="1465" spans="11:12" x14ac:dyDescent="0.25">
      <c r="K1465" s="78"/>
      <c r="L1465" s="78"/>
    </row>
    <row r="1466" spans="11:12" x14ac:dyDescent="0.25">
      <c r="K1466" s="78"/>
      <c r="L1466" s="78"/>
    </row>
    <row r="1467" spans="11:12" x14ac:dyDescent="0.25">
      <c r="K1467" s="78"/>
      <c r="L1467" s="78"/>
    </row>
    <row r="1468" spans="11:12" x14ac:dyDescent="0.25">
      <c r="K1468" s="78"/>
      <c r="L1468" s="78"/>
    </row>
    <row r="1469" spans="11:12" x14ac:dyDescent="0.25">
      <c r="K1469" s="78"/>
      <c r="L1469" s="78"/>
    </row>
    <row r="1470" spans="11:12" x14ac:dyDescent="0.25">
      <c r="K1470" s="78"/>
      <c r="L1470" s="78"/>
    </row>
    <row r="1471" spans="11:12" x14ac:dyDescent="0.25">
      <c r="K1471" s="78"/>
      <c r="L1471" s="78"/>
    </row>
    <row r="1472" spans="11:12" x14ac:dyDescent="0.25">
      <c r="K1472" s="78"/>
      <c r="L1472" s="78"/>
    </row>
    <row r="1473" spans="11:12" x14ac:dyDescent="0.25">
      <c r="K1473" s="78"/>
      <c r="L1473" s="78"/>
    </row>
    <row r="1474" spans="11:12" x14ac:dyDescent="0.25">
      <c r="K1474" s="78"/>
      <c r="L1474" s="78"/>
    </row>
    <row r="1475" spans="11:12" x14ac:dyDescent="0.25">
      <c r="K1475" s="78"/>
      <c r="L1475" s="78"/>
    </row>
    <row r="1476" spans="11:12" x14ac:dyDescent="0.25">
      <c r="K1476" s="78"/>
      <c r="L1476" s="78"/>
    </row>
    <row r="1477" spans="11:12" x14ac:dyDescent="0.25">
      <c r="K1477" s="78"/>
      <c r="L1477" s="78"/>
    </row>
    <row r="1478" spans="11:12" x14ac:dyDescent="0.25">
      <c r="K1478" s="78"/>
      <c r="L1478" s="78"/>
    </row>
    <row r="1479" spans="11:12" x14ac:dyDescent="0.25">
      <c r="K1479" s="78"/>
      <c r="L1479" s="78"/>
    </row>
    <row r="1480" spans="11:12" x14ac:dyDescent="0.25">
      <c r="K1480" s="78"/>
      <c r="L1480" s="78"/>
    </row>
    <row r="1481" spans="11:12" x14ac:dyDescent="0.25">
      <c r="K1481" s="78"/>
      <c r="L1481" s="78"/>
    </row>
    <row r="1482" spans="11:12" x14ac:dyDescent="0.25">
      <c r="K1482" s="78"/>
      <c r="L1482" s="78"/>
    </row>
    <row r="1483" spans="11:12" x14ac:dyDescent="0.25">
      <c r="K1483" s="78"/>
      <c r="L1483" s="78"/>
    </row>
    <row r="1484" spans="11:12" x14ac:dyDescent="0.25">
      <c r="K1484" s="78"/>
      <c r="L1484" s="78"/>
    </row>
    <row r="1485" spans="11:12" x14ac:dyDescent="0.25">
      <c r="K1485" s="78"/>
      <c r="L1485" s="78"/>
    </row>
    <row r="1486" spans="11:12" x14ac:dyDescent="0.25">
      <c r="K1486" s="78"/>
      <c r="L1486" s="78"/>
    </row>
    <row r="1487" spans="11:12" x14ac:dyDescent="0.25">
      <c r="K1487" s="78"/>
      <c r="L1487" s="78"/>
    </row>
    <row r="1488" spans="11:12" x14ac:dyDescent="0.25">
      <c r="K1488" s="78"/>
      <c r="L1488" s="78"/>
    </row>
    <row r="1489" spans="11:12" x14ac:dyDescent="0.25">
      <c r="K1489" s="78"/>
      <c r="L1489" s="78"/>
    </row>
    <row r="1490" spans="11:12" x14ac:dyDescent="0.25">
      <c r="K1490" s="78"/>
      <c r="L1490" s="78"/>
    </row>
    <row r="1491" spans="11:12" x14ac:dyDescent="0.25">
      <c r="K1491" s="78"/>
      <c r="L1491" s="78"/>
    </row>
    <row r="1492" spans="11:12" x14ac:dyDescent="0.25">
      <c r="K1492" s="78"/>
      <c r="L1492" s="78"/>
    </row>
    <row r="1493" spans="11:12" x14ac:dyDescent="0.25">
      <c r="K1493" s="78"/>
      <c r="L1493" s="78"/>
    </row>
    <row r="1494" spans="11:12" x14ac:dyDescent="0.25">
      <c r="K1494" s="78"/>
      <c r="L1494" s="78"/>
    </row>
    <row r="1495" spans="11:12" x14ac:dyDescent="0.25">
      <c r="K1495" s="78"/>
      <c r="L1495" s="78"/>
    </row>
    <row r="1496" spans="11:12" x14ac:dyDescent="0.25">
      <c r="K1496" s="78"/>
      <c r="L1496" s="78"/>
    </row>
    <row r="1497" spans="11:12" x14ac:dyDescent="0.25">
      <c r="K1497" s="78"/>
      <c r="L1497" s="78"/>
    </row>
    <row r="1498" spans="11:12" x14ac:dyDescent="0.25">
      <c r="K1498" s="78"/>
      <c r="L1498" s="78"/>
    </row>
    <row r="1499" spans="11:12" x14ac:dyDescent="0.25">
      <c r="K1499" s="78"/>
      <c r="L1499" s="78"/>
    </row>
    <row r="1500" spans="11:12" x14ac:dyDescent="0.25">
      <c r="K1500" s="78"/>
      <c r="L1500" s="78"/>
    </row>
    <row r="1501" spans="11:12" x14ac:dyDescent="0.25">
      <c r="K1501" s="78"/>
      <c r="L1501" s="78"/>
    </row>
    <row r="1502" spans="11:12" x14ac:dyDescent="0.25">
      <c r="K1502" s="78"/>
      <c r="L1502" s="78"/>
    </row>
    <row r="1503" spans="11:12" x14ac:dyDescent="0.25">
      <c r="K1503" s="78"/>
      <c r="L1503" s="78"/>
    </row>
    <row r="1504" spans="11:12" x14ac:dyDescent="0.25">
      <c r="K1504" s="78"/>
      <c r="L1504" s="78"/>
    </row>
    <row r="1505" spans="11:12" x14ac:dyDescent="0.25">
      <c r="K1505" s="78"/>
      <c r="L1505" s="78"/>
    </row>
    <row r="1506" spans="11:12" x14ac:dyDescent="0.25">
      <c r="K1506" s="78"/>
      <c r="L1506" s="78"/>
    </row>
    <row r="1507" spans="11:12" x14ac:dyDescent="0.25">
      <c r="K1507" s="78"/>
      <c r="L1507" s="78"/>
    </row>
    <row r="1508" spans="11:12" x14ac:dyDescent="0.25">
      <c r="K1508" s="78"/>
      <c r="L1508" s="78"/>
    </row>
    <row r="1509" spans="11:12" x14ac:dyDescent="0.25">
      <c r="K1509" s="78"/>
      <c r="L1509" s="78"/>
    </row>
    <row r="1510" spans="11:12" x14ac:dyDescent="0.25">
      <c r="K1510" s="78"/>
      <c r="L1510" s="78"/>
    </row>
    <row r="1511" spans="11:12" x14ac:dyDescent="0.25">
      <c r="K1511" s="78"/>
      <c r="L1511" s="78"/>
    </row>
    <row r="1512" spans="11:12" x14ac:dyDescent="0.25">
      <c r="K1512" s="78"/>
      <c r="L1512" s="78"/>
    </row>
    <row r="1513" spans="11:12" x14ac:dyDescent="0.25">
      <c r="K1513" s="78"/>
      <c r="L1513" s="78"/>
    </row>
    <row r="1514" spans="11:12" x14ac:dyDescent="0.25">
      <c r="K1514" s="78"/>
      <c r="L1514" s="78"/>
    </row>
    <row r="1515" spans="11:12" x14ac:dyDescent="0.25">
      <c r="K1515" s="78"/>
      <c r="L1515" s="78"/>
    </row>
    <row r="1516" spans="11:12" x14ac:dyDescent="0.25">
      <c r="K1516" s="78"/>
      <c r="L1516" s="78"/>
    </row>
    <row r="1517" spans="11:12" x14ac:dyDescent="0.25">
      <c r="K1517" s="78"/>
      <c r="L1517" s="78"/>
    </row>
    <row r="1518" spans="11:12" x14ac:dyDescent="0.25">
      <c r="K1518" s="78"/>
      <c r="L1518" s="78"/>
    </row>
    <row r="1519" spans="11:12" x14ac:dyDescent="0.25">
      <c r="K1519" s="78"/>
      <c r="L1519" s="78"/>
    </row>
    <row r="1520" spans="11:12" x14ac:dyDescent="0.25">
      <c r="K1520" s="78"/>
      <c r="L1520" s="78"/>
    </row>
    <row r="1521" spans="11:12" x14ac:dyDescent="0.25">
      <c r="K1521" s="78"/>
      <c r="L1521" s="78"/>
    </row>
    <row r="1522" spans="11:12" x14ac:dyDescent="0.25">
      <c r="K1522" s="78"/>
      <c r="L1522" s="78"/>
    </row>
    <row r="1523" spans="11:12" x14ac:dyDescent="0.25">
      <c r="K1523" s="78"/>
      <c r="L1523" s="78"/>
    </row>
    <row r="1524" spans="11:12" x14ac:dyDescent="0.25">
      <c r="K1524" s="78"/>
      <c r="L1524" s="78"/>
    </row>
    <row r="1525" spans="11:12" x14ac:dyDescent="0.25">
      <c r="K1525" s="78"/>
      <c r="L1525" s="78"/>
    </row>
    <row r="1526" spans="11:12" x14ac:dyDescent="0.25">
      <c r="K1526" s="78"/>
      <c r="L1526" s="78"/>
    </row>
    <row r="1527" spans="11:12" x14ac:dyDescent="0.25">
      <c r="K1527" s="78"/>
      <c r="L1527" s="78"/>
    </row>
    <row r="1528" spans="11:12" x14ac:dyDescent="0.25">
      <c r="K1528" s="78"/>
      <c r="L1528" s="78"/>
    </row>
    <row r="1529" spans="11:12" x14ac:dyDescent="0.25">
      <c r="K1529" s="78"/>
      <c r="L1529" s="78"/>
    </row>
    <row r="1530" spans="11:12" x14ac:dyDescent="0.25">
      <c r="K1530" s="78"/>
      <c r="L1530" s="78"/>
    </row>
    <row r="1531" spans="11:12" x14ac:dyDescent="0.25">
      <c r="K1531" s="78"/>
      <c r="L1531" s="78"/>
    </row>
    <row r="1532" spans="11:12" x14ac:dyDescent="0.25">
      <c r="K1532" s="78"/>
      <c r="L1532" s="78"/>
    </row>
    <row r="1533" spans="11:12" x14ac:dyDescent="0.25">
      <c r="K1533" s="78"/>
      <c r="L1533" s="78"/>
    </row>
    <row r="1534" spans="11:12" x14ac:dyDescent="0.25">
      <c r="K1534" s="78"/>
      <c r="L1534" s="78"/>
    </row>
    <row r="1535" spans="11:12" x14ac:dyDescent="0.25">
      <c r="K1535" s="78"/>
      <c r="L1535" s="78"/>
    </row>
    <row r="1536" spans="11:12" x14ac:dyDescent="0.25">
      <c r="K1536" s="78"/>
      <c r="L1536" s="78"/>
    </row>
    <row r="1537" spans="11:12" x14ac:dyDescent="0.25">
      <c r="K1537" s="78"/>
      <c r="L1537" s="78"/>
    </row>
    <row r="1538" spans="11:12" x14ac:dyDescent="0.25">
      <c r="K1538" s="78"/>
      <c r="L1538" s="78"/>
    </row>
    <row r="1539" spans="11:12" x14ac:dyDescent="0.25">
      <c r="K1539" s="78"/>
      <c r="L1539" s="78"/>
    </row>
    <row r="1540" spans="11:12" x14ac:dyDescent="0.25">
      <c r="K1540" s="78"/>
      <c r="L1540" s="78"/>
    </row>
    <row r="1541" spans="11:12" x14ac:dyDescent="0.25">
      <c r="K1541" s="78"/>
      <c r="L1541" s="78"/>
    </row>
    <row r="1542" spans="11:12" x14ac:dyDescent="0.25">
      <c r="K1542" s="78"/>
      <c r="L1542" s="78"/>
    </row>
    <row r="1543" spans="11:12" x14ac:dyDescent="0.25">
      <c r="K1543" s="78"/>
      <c r="L1543" s="78"/>
    </row>
    <row r="1544" spans="11:12" x14ac:dyDescent="0.25">
      <c r="K1544" s="78"/>
      <c r="L1544" s="78"/>
    </row>
    <row r="1545" spans="11:12" x14ac:dyDescent="0.25">
      <c r="K1545" s="78"/>
      <c r="L1545" s="78"/>
    </row>
    <row r="1546" spans="11:12" x14ac:dyDescent="0.25">
      <c r="K1546" s="78"/>
      <c r="L1546" s="78"/>
    </row>
    <row r="1547" spans="11:12" x14ac:dyDescent="0.25">
      <c r="K1547" s="78"/>
      <c r="L1547" s="78"/>
    </row>
    <row r="1548" spans="11:12" x14ac:dyDescent="0.25">
      <c r="K1548" s="78"/>
      <c r="L1548" s="78"/>
    </row>
    <row r="1549" spans="11:12" x14ac:dyDescent="0.25">
      <c r="K1549" s="78"/>
      <c r="L1549" s="78"/>
    </row>
    <row r="1550" spans="11:12" x14ac:dyDescent="0.25">
      <c r="K1550" s="78"/>
      <c r="L1550" s="78"/>
    </row>
    <row r="1551" spans="11:12" x14ac:dyDescent="0.25">
      <c r="K1551" s="78"/>
      <c r="L1551" s="78"/>
    </row>
    <row r="1552" spans="11:12" x14ac:dyDescent="0.25">
      <c r="K1552" s="78"/>
      <c r="L1552" s="78"/>
    </row>
    <row r="1553" spans="11:12" x14ac:dyDescent="0.25">
      <c r="K1553" s="78"/>
      <c r="L1553" s="78"/>
    </row>
    <row r="1554" spans="11:12" x14ac:dyDescent="0.25">
      <c r="K1554" s="78"/>
      <c r="L1554" s="78"/>
    </row>
    <row r="1555" spans="11:12" x14ac:dyDescent="0.25">
      <c r="K1555" s="78"/>
      <c r="L1555" s="78"/>
    </row>
    <row r="1556" spans="11:12" x14ac:dyDescent="0.25">
      <c r="K1556" s="78"/>
      <c r="L1556" s="78"/>
    </row>
    <row r="1557" spans="11:12" x14ac:dyDescent="0.25">
      <c r="K1557" s="78"/>
      <c r="L1557" s="78"/>
    </row>
    <row r="1558" spans="11:12" x14ac:dyDescent="0.25">
      <c r="K1558" s="78"/>
      <c r="L1558" s="78"/>
    </row>
    <row r="1559" spans="11:12" x14ac:dyDescent="0.25">
      <c r="K1559" s="78"/>
      <c r="L1559" s="78"/>
    </row>
    <row r="1560" spans="11:12" x14ac:dyDescent="0.25">
      <c r="K1560" s="78"/>
      <c r="L1560" s="78"/>
    </row>
    <row r="1561" spans="11:12" x14ac:dyDescent="0.25">
      <c r="K1561" s="78"/>
      <c r="L1561" s="78"/>
    </row>
    <row r="1562" spans="11:12" x14ac:dyDescent="0.25">
      <c r="K1562" s="78"/>
      <c r="L1562" s="78"/>
    </row>
    <row r="1563" spans="11:12" x14ac:dyDescent="0.25">
      <c r="K1563" s="78"/>
      <c r="L1563" s="78"/>
    </row>
    <row r="1564" spans="11:12" x14ac:dyDescent="0.25">
      <c r="K1564" s="78"/>
      <c r="L1564" s="78"/>
    </row>
    <row r="1565" spans="11:12" x14ac:dyDescent="0.25">
      <c r="K1565" s="78"/>
      <c r="L1565" s="78"/>
    </row>
    <row r="1566" spans="11:12" x14ac:dyDescent="0.25">
      <c r="K1566" s="78"/>
      <c r="L1566" s="78"/>
    </row>
    <row r="1567" spans="11:12" x14ac:dyDescent="0.25">
      <c r="K1567" s="78"/>
      <c r="L1567" s="78"/>
    </row>
    <row r="1568" spans="11:12" x14ac:dyDescent="0.25">
      <c r="K1568" s="78"/>
      <c r="L1568" s="78"/>
    </row>
    <row r="1569" spans="11:12" x14ac:dyDescent="0.25">
      <c r="K1569" s="78"/>
      <c r="L1569" s="78"/>
    </row>
    <row r="1570" spans="11:12" x14ac:dyDescent="0.25">
      <c r="K1570" s="78"/>
      <c r="L1570" s="78"/>
    </row>
    <row r="1571" spans="11:12" x14ac:dyDescent="0.25">
      <c r="K1571" s="78"/>
      <c r="L1571" s="78"/>
    </row>
    <row r="1572" spans="11:12" x14ac:dyDescent="0.25">
      <c r="K1572" s="78"/>
      <c r="L1572" s="78"/>
    </row>
    <row r="1573" spans="11:12" x14ac:dyDescent="0.25">
      <c r="K1573" s="78"/>
      <c r="L1573" s="78"/>
    </row>
    <row r="1574" spans="11:12" x14ac:dyDescent="0.25">
      <c r="K1574" s="78"/>
      <c r="L1574" s="78"/>
    </row>
    <row r="1575" spans="11:12" x14ac:dyDescent="0.25">
      <c r="K1575" s="78"/>
      <c r="L1575" s="78"/>
    </row>
    <row r="1576" spans="11:12" x14ac:dyDescent="0.25">
      <c r="K1576" s="78"/>
      <c r="L1576" s="78"/>
    </row>
    <row r="1577" spans="11:12" x14ac:dyDescent="0.25">
      <c r="K1577" s="78"/>
      <c r="L1577" s="78"/>
    </row>
    <row r="1578" spans="11:12" x14ac:dyDescent="0.25">
      <c r="K1578" s="78"/>
      <c r="L1578" s="78"/>
    </row>
    <row r="1579" spans="11:12" x14ac:dyDescent="0.25">
      <c r="K1579" s="78"/>
      <c r="L1579" s="78"/>
    </row>
    <row r="1580" spans="11:12" x14ac:dyDescent="0.25">
      <c r="K1580" s="78"/>
      <c r="L1580" s="78"/>
    </row>
    <row r="1581" spans="11:12" x14ac:dyDescent="0.25">
      <c r="K1581" s="78"/>
      <c r="L1581" s="78"/>
    </row>
    <row r="1582" spans="11:12" x14ac:dyDescent="0.25">
      <c r="K1582" s="78"/>
      <c r="L1582" s="78"/>
    </row>
    <row r="1583" spans="11:12" x14ac:dyDescent="0.25">
      <c r="K1583" s="78"/>
      <c r="L1583" s="78"/>
    </row>
    <row r="1584" spans="11:12" x14ac:dyDescent="0.25">
      <c r="K1584" s="78"/>
      <c r="L1584" s="78"/>
    </row>
    <row r="1585" spans="11:12" x14ac:dyDescent="0.25">
      <c r="K1585" s="78"/>
      <c r="L1585" s="78"/>
    </row>
    <row r="1586" spans="11:12" x14ac:dyDescent="0.25">
      <c r="K1586" s="78"/>
      <c r="L1586" s="78"/>
    </row>
    <row r="1587" spans="11:12" x14ac:dyDescent="0.25">
      <c r="K1587" s="78"/>
      <c r="L1587" s="78"/>
    </row>
    <row r="1588" spans="11:12" x14ac:dyDescent="0.25">
      <c r="K1588" s="78"/>
      <c r="L1588" s="78"/>
    </row>
    <row r="1589" spans="11:12" x14ac:dyDescent="0.25">
      <c r="K1589" s="78"/>
      <c r="L1589" s="78"/>
    </row>
    <row r="1590" spans="11:12" x14ac:dyDescent="0.25">
      <c r="K1590" s="78"/>
      <c r="L1590" s="78"/>
    </row>
    <row r="1591" spans="11:12" x14ac:dyDescent="0.25">
      <c r="K1591" s="78"/>
      <c r="L1591" s="78"/>
    </row>
    <row r="1592" spans="11:12" x14ac:dyDescent="0.25">
      <c r="K1592" s="78"/>
      <c r="L1592" s="78"/>
    </row>
    <row r="1593" spans="11:12" x14ac:dyDescent="0.25">
      <c r="K1593" s="78"/>
      <c r="L1593" s="78"/>
    </row>
    <row r="1594" spans="11:12" x14ac:dyDescent="0.25">
      <c r="K1594" s="78"/>
      <c r="L1594" s="78"/>
    </row>
    <row r="1595" spans="11:12" x14ac:dyDescent="0.25">
      <c r="K1595" s="78"/>
      <c r="L1595" s="78"/>
    </row>
    <row r="1596" spans="11:12" x14ac:dyDescent="0.25">
      <c r="K1596" s="78"/>
      <c r="L1596" s="78"/>
    </row>
    <row r="1597" spans="11:12" x14ac:dyDescent="0.25">
      <c r="K1597" s="78"/>
      <c r="L1597" s="78"/>
    </row>
    <row r="1598" spans="11:12" x14ac:dyDescent="0.25">
      <c r="K1598" s="78"/>
      <c r="L1598" s="78"/>
    </row>
    <row r="1599" spans="11:12" x14ac:dyDescent="0.25">
      <c r="K1599" s="78"/>
      <c r="L1599" s="78"/>
    </row>
    <row r="1600" spans="11:12" x14ac:dyDescent="0.25">
      <c r="K1600" s="78"/>
      <c r="L1600" s="78"/>
    </row>
    <row r="1601" spans="11:12" x14ac:dyDescent="0.25">
      <c r="K1601" s="78"/>
      <c r="L1601" s="78"/>
    </row>
    <row r="1602" spans="11:12" x14ac:dyDescent="0.25">
      <c r="K1602" s="78"/>
      <c r="L1602" s="78"/>
    </row>
    <row r="1603" spans="11:12" x14ac:dyDescent="0.25">
      <c r="K1603" s="78"/>
      <c r="L1603" s="78"/>
    </row>
    <row r="1604" spans="11:12" x14ac:dyDescent="0.25">
      <c r="K1604" s="78"/>
      <c r="L1604" s="78"/>
    </row>
    <row r="1605" spans="11:12" x14ac:dyDescent="0.25">
      <c r="K1605" s="78"/>
      <c r="L1605" s="78"/>
    </row>
    <row r="1606" spans="11:12" x14ac:dyDescent="0.25">
      <c r="K1606" s="78"/>
      <c r="L1606" s="78"/>
    </row>
    <row r="1607" spans="11:12" x14ac:dyDescent="0.25">
      <c r="K1607" s="78"/>
      <c r="L1607" s="78"/>
    </row>
    <row r="1608" spans="11:12" x14ac:dyDescent="0.25">
      <c r="K1608" s="78"/>
      <c r="L1608" s="78"/>
    </row>
    <row r="1609" spans="11:12" x14ac:dyDescent="0.25">
      <c r="K1609" s="78"/>
      <c r="L1609" s="78"/>
    </row>
    <row r="1610" spans="11:12" x14ac:dyDescent="0.25">
      <c r="K1610" s="78"/>
      <c r="L1610" s="78"/>
    </row>
    <row r="1611" spans="11:12" x14ac:dyDescent="0.25">
      <c r="K1611" s="78"/>
      <c r="L1611" s="78"/>
    </row>
    <row r="1612" spans="11:12" x14ac:dyDescent="0.25">
      <c r="K1612" s="78"/>
      <c r="L1612" s="78"/>
    </row>
    <row r="1613" spans="11:12" x14ac:dyDescent="0.25">
      <c r="K1613" s="78"/>
      <c r="L1613" s="78"/>
    </row>
    <row r="1614" spans="11:12" x14ac:dyDescent="0.25">
      <c r="K1614" s="78"/>
      <c r="L1614" s="78"/>
    </row>
    <row r="1615" spans="11:12" x14ac:dyDescent="0.25">
      <c r="K1615" s="78"/>
      <c r="L1615" s="78"/>
    </row>
    <row r="1616" spans="11:12" x14ac:dyDescent="0.25">
      <c r="K1616" s="78"/>
      <c r="L1616" s="78"/>
    </row>
    <row r="1617" spans="11:12" x14ac:dyDescent="0.25">
      <c r="K1617" s="78"/>
      <c r="L1617" s="78"/>
    </row>
    <row r="1618" spans="11:12" x14ac:dyDescent="0.25">
      <c r="K1618" s="78"/>
      <c r="L1618" s="78"/>
    </row>
    <row r="1619" spans="11:12" x14ac:dyDescent="0.25">
      <c r="K1619" s="78"/>
      <c r="L1619" s="78"/>
    </row>
    <row r="1620" spans="11:12" x14ac:dyDescent="0.25">
      <c r="K1620" s="78"/>
      <c r="L1620" s="78"/>
    </row>
    <row r="1621" spans="11:12" x14ac:dyDescent="0.25">
      <c r="K1621" s="78"/>
      <c r="L1621" s="78"/>
    </row>
    <row r="1622" spans="11:12" x14ac:dyDescent="0.25">
      <c r="K1622" s="78"/>
      <c r="L1622" s="78"/>
    </row>
    <row r="1623" spans="11:12" x14ac:dyDescent="0.25">
      <c r="K1623" s="78"/>
      <c r="L1623" s="78"/>
    </row>
    <row r="1624" spans="11:12" x14ac:dyDescent="0.25">
      <c r="K1624" s="78"/>
      <c r="L1624" s="78"/>
    </row>
    <row r="1625" spans="11:12" x14ac:dyDescent="0.25">
      <c r="K1625" s="78"/>
      <c r="L1625" s="78"/>
    </row>
    <row r="1626" spans="11:12" x14ac:dyDescent="0.25">
      <c r="K1626" s="78"/>
      <c r="L1626" s="78"/>
    </row>
    <row r="1627" spans="11:12" x14ac:dyDescent="0.25">
      <c r="K1627" s="78"/>
      <c r="L1627" s="78"/>
    </row>
    <row r="1628" spans="11:12" x14ac:dyDescent="0.25">
      <c r="K1628" s="78"/>
      <c r="L1628" s="78"/>
    </row>
    <row r="1629" spans="11:12" x14ac:dyDescent="0.25">
      <c r="K1629" s="78"/>
      <c r="L1629" s="78"/>
    </row>
    <row r="1630" spans="11:12" x14ac:dyDescent="0.25">
      <c r="K1630" s="78"/>
      <c r="L1630" s="78"/>
    </row>
    <row r="1631" spans="11:12" x14ac:dyDescent="0.25">
      <c r="K1631" s="78"/>
      <c r="L1631" s="78"/>
    </row>
    <row r="1632" spans="11:12" x14ac:dyDescent="0.25">
      <c r="K1632" s="78"/>
      <c r="L1632" s="78"/>
    </row>
    <row r="1633" spans="11:12" x14ac:dyDescent="0.25">
      <c r="K1633" s="78"/>
      <c r="L1633" s="78"/>
    </row>
    <row r="1634" spans="11:12" x14ac:dyDescent="0.25">
      <c r="K1634" s="78"/>
      <c r="L1634" s="78"/>
    </row>
    <row r="1635" spans="11:12" x14ac:dyDescent="0.25">
      <c r="K1635" s="78"/>
      <c r="L1635" s="78"/>
    </row>
    <row r="1636" spans="11:12" x14ac:dyDescent="0.25">
      <c r="K1636" s="78"/>
      <c r="L1636" s="78"/>
    </row>
    <row r="1637" spans="11:12" x14ac:dyDescent="0.25">
      <c r="K1637" s="78"/>
      <c r="L1637" s="78"/>
    </row>
    <row r="1638" spans="11:12" x14ac:dyDescent="0.25">
      <c r="K1638" s="78"/>
      <c r="L1638" s="78"/>
    </row>
    <row r="1639" spans="11:12" x14ac:dyDescent="0.25">
      <c r="K1639" s="78"/>
      <c r="L1639" s="78"/>
    </row>
    <row r="1640" spans="11:12" x14ac:dyDescent="0.25">
      <c r="K1640" s="78"/>
      <c r="L1640" s="78"/>
    </row>
    <row r="1641" spans="11:12" x14ac:dyDescent="0.25">
      <c r="K1641" s="78"/>
      <c r="L1641" s="78"/>
    </row>
    <row r="1642" spans="11:12" x14ac:dyDescent="0.25">
      <c r="K1642" s="78"/>
      <c r="L1642" s="78"/>
    </row>
    <row r="1643" spans="11:12" x14ac:dyDescent="0.25">
      <c r="K1643" s="78"/>
      <c r="L1643" s="78"/>
    </row>
    <row r="1644" spans="11:12" x14ac:dyDescent="0.25">
      <c r="K1644" s="78"/>
      <c r="L1644" s="78"/>
    </row>
    <row r="1645" spans="11:12" x14ac:dyDescent="0.25">
      <c r="K1645" s="78"/>
      <c r="L1645" s="78"/>
    </row>
    <row r="1646" spans="11:12" x14ac:dyDescent="0.25">
      <c r="K1646" s="78"/>
      <c r="L1646" s="78"/>
    </row>
    <row r="1647" spans="11:12" x14ac:dyDescent="0.25">
      <c r="K1647" s="78"/>
      <c r="L1647" s="78"/>
    </row>
    <row r="1648" spans="11:12" x14ac:dyDescent="0.25">
      <c r="K1648" s="78"/>
      <c r="L1648" s="78"/>
    </row>
    <row r="1649" spans="11:12" x14ac:dyDescent="0.25">
      <c r="K1649" s="78"/>
      <c r="L1649" s="78"/>
    </row>
    <row r="1650" spans="11:12" x14ac:dyDescent="0.25">
      <c r="K1650" s="78"/>
      <c r="L1650" s="78"/>
    </row>
    <row r="1651" spans="11:12" x14ac:dyDescent="0.25">
      <c r="K1651" s="78"/>
      <c r="L1651" s="78"/>
    </row>
    <row r="1652" spans="11:12" x14ac:dyDescent="0.25">
      <c r="K1652" s="78"/>
      <c r="L1652" s="78"/>
    </row>
    <row r="1653" spans="11:12" x14ac:dyDescent="0.25">
      <c r="K1653" s="78"/>
      <c r="L1653" s="78"/>
    </row>
    <row r="1654" spans="11:12" x14ac:dyDescent="0.25">
      <c r="K1654" s="78"/>
      <c r="L1654" s="78"/>
    </row>
    <row r="1655" spans="11:12" x14ac:dyDescent="0.25">
      <c r="K1655" s="78"/>
      <c r="L1655" s="78"/>
    </row>
    <row r="1656" spans="11:12" x14ac:dyDescent="0.25">
      <c r="K1656" s="78"/>
      <c r="L1656" s="78"/>
    </row>
    <row r="1657" spans="11:12" x14ac:dyDescent="0.25">
      <c r="K1657" s="78"/>
      <c r="L1657" s="78"/>
    </row>
    <row r="1658" spans="11:12" x14ac:dyDescent="0.25">
      <c r="K1658" s="78"/>
      <c r="L1658" s="78"/>
    </row>
    <row r="1659" spans="11:12" x14ac:dyDescent="0.25">
      <c r="K1659" s="78"/>
      <c r="L1659" s="78"/>
    </row>
    <row r="1660" spans="11:12" x14ac:dyDescent="0.25">
      <c r="K1660" s="78"/>
      <c r="L1660" s="78"/>
    </row>
    <row r="1661" spans="11:12" x14ac:dyDescent="0.25">
      <c r="K1661" s="78"/>
      <c r="L1661" s="78"/>
    </row>
    <row r="1662" spans="11:12" x14ac:dyDescent="0.25">
      <c r="K1662" s="78"/>
      <c r="L1662" s="78"/>
    </row>
    <row r="1663" spans="11:12" x14ac:dyDescent="0.25">
      <c r="K1663" s="78"/>
      <c r="L1663" s="78"/>
    </row>
    <row r="1664" spans="11:12" x14ac:dyDescent="0.25">
      <c r="K1664" s="78"/>
      <c r="L1664" s="78"/>
    </row>
    <row r="1665" spans="11:12" x14ac:dyDescent="0.25">
      <c r="K1665" s="78"/>
      <c r="L1665" s="78"/>
    </row>
    <row r="1666" spans="11:12" x14ac:dyDescent="0.25">
      <c r="K1666" s="78"/>
      <c r="L1666" s="78"/>
    </row>
    <row r="1667" spans="11:12" x14ac:dyDescent="0.25">
      <c r="K1667" s="78"/>
      <c r="L1667" s="78"/>
    </row>
    <row r="1668" spans="11:12" x14ac:dyDescent="0.25">
      <c r="K1668" s="78"/>
      <c r="L1668" s="78"/>
    </row>
    <row r="1669" spans="11:12" x14ac:dyDescent="0.25">
      <c r="K1669" s="78"/>
      <c r="L1669" s="78"/>
    </row>
    <row r="1670" spans="11:12" x14ac:dyDescent="0.25">
      <c r="K1670" s="78"/>
      <c r="L1670" s="78"/>
    </row>
    <row r="1671" spans="11:12" x14ac:dyDescent="0.25">
      <c r="K1671" s="78"/>
      <c r="L1671" s="78"/>
    </row>
    <row r="1672" spans="11:12" x14ac:dyDescent="0.25">
      <c r="K1672" s="78"/>
      <c r="L1672" s="78"/>
    </row>
    <row r="1673" spans="11:12" x14ac:dyDescent="0.25">
      <c r="K1673" s="78"/>
      <c r="L1673" s="78"/>
    </row>
    <row r="1674" spans="11:12" x14ac:dyDescent="0.25">
      <c r="K1674" s="78"/>
      <c r="L1674" s="78"/>
    </row>
    <row r="1675" spans="11:12" x14ac:dyDescent="0.25">
      <c r="K1675" s="78"/>
      <c r="L1675" s="78"/>
    </row>
    <row r="1676" spans="11:12" x14ac:dyDescent="0.25">
      <c r="K1676" s="78"/>
      <c r="L1676" s="78"/>
    </row>
    <row r="1677" spans="11:12" x14ac:dyDescent="0.25">
      <c r="K1677" s="78"/>
      <c r="L1677" s="78"/>
    </row>
    <row r="1678" spans="11:12" x14ac:dyDescent="0.25">
      <c r="K1678" s="78"/>
      <c r="L1678" s="78"/>
    </row>
    <row r="1679" spans="11:12" x14ac:dyDescent="0.25">
      <c r="K1679" s="78"/>
      <c r="L1679" s="78"/>
    </row>
    <row r="1680" spans="11:12" x14ac:dyDescent="0.25">
      <c r="K1680" s="78"/>
      <c r="L1680" s="78"/>
    </row>
    <row r="1681" spans="11:12" x14ac:dyDescent="0.25">
      <c r="K1681" s="78"/>
      <c r="L1681" s="78"/>
    </row>
    <row r="1682" spans="11:12" x14ac:dyDescent="0.25">
      <c r="K1682" s="78"/>
      <c r="L1682" s="78"/>
    </row>
    <row r="1683" spans="11:12" x14ac:dyDescent="0.25">
      <c r="K1683" s="78"/>
      <c r="L1683" s="78"/>
    </row>
    <row r="1684" spans="11:12" x14ac:dyDescent="0.25">
      <c r="K1684" s="78"/>
      <c r="L1684" s="78"/>
    </row>
    <row r="1685" spans="11:12" x14ac:dyDescent="0.25">
      <c r="K1685" s="78"/>
      <c r="L1685" s="78"/>
    </row>
    <row r="1686" spans="11:12" x14ac:dyDescent="0.25">
      <c r="K1686" s="78"/>
      <c r="L1686" s="78"/>
    </row>
    <row r="1687" spans="11:12" x14ac:dyDescent="0.25">
      <c r="K1687" s="78"/>
      <c r="L1687" s="78"/>
    </row>
    <row r="1688" spans="11:12" x14ac:dyDescent="0.25">
      <c r="K1688" s="78"/>
      <c r="L1688" s="78"/>
    </row>
    <row r="1689" spans="11:12" x14ac:dyDescent="0.25">
      <c r="K1689" s="78"/>
      <c r="L1689" s="78"/>
    </row>
    <row r="1690" spans="11:12" x14ac:dyDescent="0.25">
      <c r="K1690" s="78"/>
      <c r="L1690" s="78"/>
    </row>
    <row r="1691" spans="11:12" x14ac:dyDescent="0.25">
      <c r="K1691" s="78"/>
      <c r="L1691" s="78"/>
    </row>
    <row r="1692" spans="11:12" x14ac:dyDescent="0.25">
      <c r="K1692" s="78"/>
      <c r="L1692" s="78"/>
    </row>
    <row r="1693" spans="11:12" x14ac:dyDescent="0.25">
      <c r="K1693" s="78"/>
      <c r="L1693" s="78"/>
    </row>
    <row r="1694" spans="11:12" x14ac:dyDescent="0.25">
      <c r="K1694" s="78"/>
      <c r="L1694" s="78"/>
    </row>
    <row r="1695" spans="11:12" x14ac:dyDescent="0.25">
      <c r="K1695" s="78"/>
      <c r="L1695" s="78"/>
    </row>
    <row r="1696" spans="11:12" x14ac:dyDescent="0.25">
      <c r="K1696" s="78"/>
      <c r="L1696" s="78"/>
    </row>
    <row r="1697" spans="11:12" x14ac:dyDescent="0.25">
      <c r="K1697" s="78"/>
      <c r="L1697" s="78"/>
    </row>
    <row r="1698" spans="11:12" x14ac:dyDescent="0.25">
      <c r="K1698" s="78"/>
      <c r="L1698" s="78"/>
    </row>
    <row r="1699" spans="11:12" x14ac:dyDescent="0.25">
      <c r="K1699" s="78"/>
      <c r="L1699" s="78"/>
    </row>
    <row r="1700" spans="11:12" x14ac:dyDescent="0.25">
      <c r="K1700" s="78"/>
      <c r="L1700" s="78"/>
    </row>
    <row r="1701" spans="11:12" x14ac:dyDescent="0.25">
      <c r="K1701" s="78"/>
      <c r="L1701" s="78"/>
    </row>
    <row r="1702" spans="11:12" x14ac:dyDescent="0.25">
      <c r="K1702" s="78"/>
      <c r="L1702" s="78"/>
    </row>
    <row r="1703" spans="11:12" x14ac:dyDescent="0.25">
      <c r="K1703" s="78"/>
      <c r="L1703" s="78"/>
    </row>
    <row r="1704" spans="11:12" x14ac:dyDescent="0.25">
      <c r="K1704" s="78"/>
      <c r="L1704" s="78"/>
    </row>
    <row r="1705" spans="11:12" x14ac:dyDescent="0.25">
      <c r="K1705" s="78"/>
      <c r="L1705" s="78"/>
    </row>
    <row r="1706" spans="11:12" x14ac:dyDescent="0.25">
      <c r="K1706" s="78"/>
      <c r="L1706" s="78"/>
    </row>
    <row r="1707" spans="11:12" x14ac:dyDescent="0.25">
      <c r="K1707" s="78"/>
      <c r="L1707" s="78"/>
    </row>
    <row r="1708" spans="11:12" x14ac:dyDescent="0.25">
      <c r="K1708" s="78"/>
      <c r="L1708" s="78"/>
    </row>
    <row r="1709" spans="11:12" x14ac:dyDescent="0.25">
      <c r="K1709" s="78"/>
      <c r="L1709" s="78"/>
    </row>
    <row r="1710" spans="11:12" x14ac:dyDescent="0.25">
      <c r="K1710" s="78"/>
      <c r="L1710" s="78"/>
    </row>
    <row r="1711" spans="11:12" x14ac:dyDescent="0.25">
      <c r="K1711" s="78"/>
      <c r="L1711" s="78"/>
    </row>
    <row r="1712" spans="11:12" x14ac:dyDescent="0.25">
      <c r="K1712" s="78"/>
      <c r="L1712" s="78"/>
    </row>
    <row r="1713" spans="11:12" x14ac:dyDescent="0.25">
      <c r="K1713" s="78"/>
      <c r="L1713" s="78"/>
    </row>
    <row r="1714" spans="11:12" x14ac:dyDescent="0.25">
      <c r="K1714" s="78"/>
      <c r="L1714" s="78"/>
    </row>
    <row r="1715" spans="11:12" x14ac:dyDescent="0.25">
      <c r="K1715" s="78"/>
      <c r="L1715" s="78"/>
    </row>
    <row r="1716" spans="11:12" x14ac:dyDescent="0.25">
      <c r="K1716" s="78"/>
      <c r="L1716" s="78"/>
    </row>
    <row r="1717" spans="11:12" x14ac:dyDescent="0.25">
      <c r="K1717" s="78"/>
      <c r="L1717" s="78"/>
    </row>
    <row r="1718" spans="11:12" x14ac:dyDescent="0.25">
      <c r="K1718" s="78"/>
      <c r="L1718" s="78"/>
    </row>
    <row r="1719" spans="11:12" x14ac:dyDescent="0.25">
      <c r="K1719" s="78"/>
      <c r="L1719" s="78"/>
    </row>
    <row r="1720" spans="11:12" x14ac:dyDescent="0.25">
      <c r="K1720" s="78"/>
      <c r="L1720" s="78"/>
    </row>
    <row r="1721" spans="11:12" x14ac:dyDescent="0.25">
      <c r="K1721" s="78"/>
      <c r="L1721" s="78"/>
    </row>
    <row r="1722" spans="11:12" x14ac:dyDescent="0.25">
      <c r="K1722" s="78"/>
      <c r="L1722" s="78"/>
    </row>
    <row r="1723" spans="11:12" x14ac:dyDescent="0.25">
      <c r="K1723" s="78"/>
      <c r="L1723" s="78"/>
    </row>
    <row r="1724" spans="11:12" x14ac:dyDescent="0.25">
      <c r="K1724" s="78"/>
      <c r="L1724" s="78"/>
    </row>
    <row r="1725" spans="11:12" x14ac:dyDescent="0.25">
      <c r="K1725" s="78"/>
      <c r="L1725" s="78"/>
    </row>
    <row r="1726" spans="11:12" x14ac:dyDescent="0.25">
      <c r="K1726" s="78"/>
      <c r="L1726" s="78"/>
    </row>
    <row r="1727" spans="11:12" x14ac:dyDescent="0.25">
      <c r="K1727" s="78"/>
      <c r="L1727" s="78"/>
    </row>
    <row r="1728" spans="11:12" x14ac:dyDescent="0.25">
      <c r="K1728" s="78"/>
      <c r="L1728" s="78"/>
    </row>
    <row r="1729" spans="11:12" x14ac:dyDescent="0.25">
      <c r="K1729" s="78"/>
      <c r="L1729" s="78"/>
    </row>
    <row r="1730" spans="11:12" x14ac:dyDescent="0.25">
      <c r="K1730" s="78"/>
      <c r="L1730" s="78"/>
    </row>
    <row r="1731" spans="11:12" x14ac:dyDescent="0.25">
      <c r="K1731" s="78"/>
      <c r="L1731" s="78"/>
    </row>
    <row r="1732" spans="11:12" x14ac:dyDescent="0.25">
      <c r="K1732" s="78"/>
      <c r="L1732" s="78"/>
    </row>
    <row r="1733" spans="11:12" x14ac:dyDescent="0.25">
      <c r="K1733" s="78"/>
      <c r="L1733" s="78"/>
    </row>
    <row r="1734" spans="11:12" x14ac:dyDescent="0.25">
      <c r="K1734" s="78"/>
      <c r="L1734" s="78"/>
    </row>
    <row r="1735" spans="11:12" x14ac:dyDescent="0.25">
      <c r="K1735" s="78"/>
      <c r="L1735" s="78"/>
    </row>
    <row r="1736" spans="11:12" x14ac:dyDescent="0.25">
      <c r="K1736" s="78"/>
      <c r="L1736" s="78"/>
    </row>
    <row r="1737" spans="11:12" x14ac:dyDescent="0.25">
      <c r="K1737" s="78"/>
      <c r="L1737" s="78"/>
    </row>
    <row r="1738" spans="11:12" x14ac:dyDescent="0.25">
      <c r="K1738" s="78"/>
      <c r="L1738" s="78"/>
    </row>
    <row r="1739" spans="11:12" x14ac:dyDescent="0.25">
      <c r="K1739" s="78"/>
      <c r="L1739" s="78"/>
    </row>
    <row r="1740" spans="11:12" x14ac:dyDescent="0.25">
      <c r="K1740" s="78"/>
      <c r="L1740" s="78"/>
    </row>
    <row r="1741" spans="11:12" x14ac:dyDescent="0.25">
      <c r="K1741" s="78"/>
      <c r="L1741" s="78"/>
    </row>
    <row r="1742" spans="11:12" x14ac:dyDescent="0.25">
      <c r="K1742" s="78"/>
      <c r="L1742" s="78"/>
    </row>
    <row r="1743" spans="11:12" x14ac:dyDescent="0.25">
      <c r="K1743" s="78"/>
      <c r="L1743" s="78"/>
    </row>
    <row r="1744" spans="11:12" x14ac:dyDescent="0.25">
      <c r="K1744" s="78"/>
      <c r="L1744" s="78"/>
    </row>
    <row r="1745" spans="11:12" x14ac:dyDescent="0.25">
      <c r="K1745" s="78"/>
      <c r="L1745" s="78"/>
    </row>
    <row r="1746" spans="11:12" x14ac:dyDescent="0.25">
      <c r="K1746" s="78"/>
      <c r="L1746" s="78"/>
    </row>
    <row r="1747" spans="11:12" x14ac:dyDescent="0.25">
      <c r="K1747" s="78"/>
      <c r="L1747" s="78"/>
    </row>
    <row r="1748" spans="11:12" x14ac:dyDescent="0.25">
      <c r="K1748" s="78"/>
      <c r="L1748" s="78"/>
    </row>
    <row r="1749" spans="11:12" x14ac:dyDescent="0.25">
      <c r="K1749" s="78"/>
      <c r="L1749" s="78"/>
    </row>
    <row r="1750" spans="11:12" x14ac:dyDescent="0.25">
      <c r="K1750" s="78"/>
      <c r="L1750" s="78"/>
    </row>
    <row r="1751" spans="11:12" x14ac:dyDescent="0.25">
      <c r="K1751" s="78"/>
      <c r="L1751" s="78"/>
    </row>
    <row r="1752" spans="11:12" x14ac:dyDescent="0.25">
      <c r="K1752" s="78"/>
      <c r="L1752" s="78"/>
    </row>
    <row r="1753" spans="11:12" x14ac:dyDescent="0.25">
      <c r="K1753" s="78"/>
      <c r="L1753" s="78"/>
    </row>
    <row r="1754" spans="11:12" x14ac:dyDescent="0.25">
      <c r="K1754" s="78"/>
      <c r="L1754" s="78"/>
    </row>
    <row r="1755" spans="11:12" x14ac:dyDescent="0.25">
      <c r="K1755" s="78"/>
      <c r="L1755" s="78"/>
    </row>
    <row r="1756" spans="11:12" x14ac:dyDescent="0.25">
      <c r="K1756" s="78"/>
      <c r="L1756" s="78"/>
    </row>
    <row r="1757" spans="11:12" x14ac:dyDescent="0.25">
      <c r="K1757" s="78"/>
      <c r="L1757" s="78"/>
    </row>
    <row r="1758" spans="11:12" x14ac:dyDescent="0.25">
      <c r="K1758" s="78"/>
      <c r="L1758" s="78"/>
    </row>
    <row r="1759" spans="11:12" x14ac:dyDescent="0.25">
      <c r="K1759" s="78"/>
      <c r="L1759" s="78"/>
    </row>
    <row r="1760" spans="11:12" x14ac:dyDescent="0.25">
      <c r="K1760" s="78"/>
      <c r="L1760" s="78"/>
    </row>
    <row r="1761" spans="11:12" x14ac:dyDescent="0.25">
      <c r="K1761" s="78"/>
      <c r="L1761" s="78"/>
    </row>
    <row r="1762" spans="11:12" x14ac:dyDescent="0.25">
      <c r="K1762" s="78"/>
      <c r="L1762" s="78"/>
    </row>
    <row r="1763" spans="11:12" x14ac:dyDescent="0.25">
      <c r="K1763" s="78"/>
      <c r="L1763" s="78"/>
    </row>
    <row r="1764" spans="11:12" x14ac:dyDescent="0.25">
      <c r="K1764" s="78"/>
      <c r="L1764" s="78"/>
    </row>
    <row r="1765" spans="11:12" x14ac:dyDescent="0.25">
      <c r="K1765" s="78"/>
      <c r="L1765" s="78"/>
    </row>
    <row r="1766" spans="11:12" x14ac:dyDescent="0.25">
      <c r="K1766" s="78"/>
      <c r="L1766" s="78"/>
    </row>
    <row r="1767" spans="11:12" x14ac:dyDescent="0.25">
      <c r="K1767" s="78"/>
      <c r="L1767" s="78"/>
    </row>
    <row r="1768" spans="11:12" x14ac:dyDescent="0.25">
      <c r="K1768" s="78"/>
      <c r="L1768" s="78"/>
    </row>
    <row r="1769" spans="11:12" x14ac:dyDescent="0.25">
      <c r="K1769" s="78"/>
      <c r="L1769" s="78"/>
    </row>
    <row r="1770" spans="11:12" x14ac:dyDescent="0.25">
      <c r="K1770" s="78"/>
      <c r="L1770" s="78"/>
    </row>
    <row r="1771" spans="11:12" x14ac:dyDescent="0.25">
      <c r="K1771" s="78"/>
      <c r="L1771" s="78"/>
    </row>
    <row r="1772" spans="11:12" x14ac:dyDescent="0.25">
      <c r="K1772" s="78"/>
      <c r="L1772" s="78"/>
    </row>
    <row r="1773" spans="11:12" x14ac:dyDescent="0.25">
      <c r="K1773" s="78"/>
      <c r="L1773" s="78"/>
    </row>
    <row r="1774" spans="11:12" x14ac:dyDescent="0.25">
      <c r="K1774" s="78"/>
      <c r="L1774" s="78"/>
    </row>
    <row r="1775" spans="11:12" x14ac:dyDescent="0.25">
      <c r="K1775" s="78"/>
      <c r="L1775" s="78"/>
    </row>
    <row r="1776" spans="11:12" x14ac:dyDescent="0.25">
      <c r="K1776" s="78"/>
      <c r="L1776" s="78"/>
    </row>
    <row r="1777" spans="11:12" x14ac:dyDescent="0.25">
      <c r="K1777" s="78"/>
      <c r="L1777" s="78"/>
    </row>
    <row r="1778" spans="11:12" x14ac:dyDescent="0.25">
      <c r="K1778" s="78"/>
      <c r="L1778" s="78"/>
    </row>
    <row r="1779" spans="11:12" x14ac:dyDescent="0.25">
      <c r="K1779" s="78"/>
      <c r="L1779" s="78"/>
    </row>
    <row r="1780" spans="11:12" x14ac:dyDescent="0.25">
      <c r="K1780" s="78"/>
      <c r="L1780" s="78"/>
    </row>
    <row r="1781" spans="11:12" x14ac:dyDescent="0.25">
      <c r="K1781" s="78"/>
      <c r="L1781" s="78"/>
    </row>
    <row r="1782" spans="11:12" x14ac:dyDescent="0.25">
      <c r="K1782" s="78"/>
      <c r="L1782" s="78"/>
    </row>
    <row r="1783" spans="11:12" x14ac:dyDescent="0.25">
      <c r="K1783" s="78"/>
      <c r="L1783" s="78"/>
    </row>
    <row r="1784" spans="11:12" x14ac:dyDescent="0.25">
      <c r="K1784" s="78"/>
      <c r="L1784" s="78"/>
    </row>
    <row r="1785" spans="11:12" x14ac:dyDescent="0.25">
      <c r="K1785" s="78"/>
      <c r="L1785" s="78"/>
    </row>
    <row r="1786" spans="11:12" x14ac:dyDescent="0.25">
      <c r="K1786" s="78"/>
      <c r="L1786" s="78"/>
    </row>
    <row r="1787" spans="11:12" x14ac:dyDescent="0.25">
      <c r="K1787" s="78"/>
      <c r="L1787" s="78"/>
    </row>
    <row r="1788" spans="11:12" x14ac:dyDescent="0.25">
      <c r="K1788" s="78"/>
      <c r="L1788" s="78"/>
    </row>
    <row r="1789" spans="11:12" x14ac:dyDescent="0.25">
      <c r="K1789" s="78"/>
      <c r="L1789" s="78"/>
    </row>
    <row r="1790" spans="11:12" x14ac:dyDescent="0.25">
      <c r="K1790" s="78"/>
      <c r="L1790" s="78"/>
    </row>
    <row r="1791" spans="11:12" x14ac:dyDescent="0.25">
      <c r="K1791" s="78"/>
      <c r="L1791" s="78"/>
    </row>
    <row r="1792" spans="11:12" x14ac:dyDescent="0.25">
      <c r="K1792" s="78"/>
      <c r="L1792" s="78"/>
    </row>
    <row r="1793" spans="11:12" x14ac:dyDescent="0.25">
      <c r="K1793" s="78"/>
      <c r="L1793" s="78"/>
    </row>
    <row r="1794" spans="11:12" x14ac:dyDescent="0.25">
      <c r="K1794" s="78"/>
      <c r="L1794" s="78"/>
    </row>
    <row r="1795" spans="11:12" x14ac:dyDescent="0.25">
      <c r="K1795" s="78"/>
      <c r="L1795" s="78"/>
    </row>
    <row r="1796" spans="11:12" x14ac:dyDescent="0.25">
      <c r="K1796" s="78"/>
      <c r="L1796" s="78"/>
    </row>
    <row r="1797" spans="11:12" x14ac:dyDescent="0.25">
      <c r="K1797" s="78"/>
      <c r="L1797" s="78"/>
    </row>
    <row r="1798" spans="11:12" x14ac:dyDescent="0.25">
      <c r="K1798" s="78"/>
      <c r="L1798" s="78"/>
    </row>
    <row r="1799" spans="11:12" x14ac:dyDescent="0.25">
      <c r="K1799" s="78"/>
      <c r="L1799" s="78"/>
    </row>
    <row r="1800" spans="11:12" x14ac:dyDescent="0.25">
      <c r="K1800" s="78"/>
      <c r="L1800" s="78"/>
    </row>
    <row r="1801" spans="11:12" x14ac:dyDescent="0.25">
      <c r="K1801" s="78"/>
      <c r="L1801" s="78"/>
    </row>
    <row r="1802" spans="11:12" x14ac:dyDescent="0.25">
      <c r="K1802" s="78"/>
      <c r="L1802" s="78"/>
    </row>
    <row r="1803" spans="11:12" x14ac:dyDescent="0.25">
      <c r="K1803" s="78"/>
      <c r="L1803" s="78"/>
    </row>
    <row r="1804" spans="11:12" x14ac:dyDescent="0.25">
      <c r="K1804" s="78"/>
      <c r="L1804" s="78"/>
    </row>
    <row r="1805" spans="11:12" x14ac:dyDescent="0.25">
      <c r="K1805" s="78"/>
      <c r="L1805" s="78"/>
    </row>
    <row r="1806" spans="11:12" x14ac:dyDescent="0.25">
      <c r="K1806" s="78"/>
      <c r="L1806" s="78"/>
    </row>
    <row r="1807" spans="11:12" x14ac:dyDescent="0.25">
      <c r="K1807" s="78"/>
      <c r="L1807" s="78"/>
    </row>
    <row r="1808" spans="11:12" x14ac:dyDescent="0.25">
      <c r="K1808" s="78"/>
      <c r="L1808" s="78"/>
    </row>
    <row r="1809" spans="11:12" x14ac:dyDescent="0.25">
      <c r="K1809" s="78"/>
      <c r="L1809" s="78"/>
    </row>
    <row r="1810" spans="11:12" x14ac:dyDescent="0.25">
      <c r="K1810" s="78"/>
      <c r="L1810" s="78"/>
    </row>
    <row r="1811" spans="11:12" x14ac:dyDescent="0.25">
      <c r="K1811" s="78"/>
      <c r="L1811" s="78"/>
    </row>
    <row r="1812" spans="11:12" x14ac:dyDescent="0.25">
      <c r="K1812" s="78"/>
      <c r="L1812" s="78"/>
    </row>
    <row r="1813" spans="11:12" x14ac:dyDescent="0.25">
      <c r="K1813" s="78"/>
      <c r="L1813" s="78"/>
    </row>
    <row r="1814" spans="11:12" x14ac:dyDescent="0.25">
      <c r="K1814" s="78"/>
      <c r="L1814" s="78"/>
    </row>
    <row r="1815" spans="11:12" x14ac:dyDescent="0.25">
      <c r="K1815" s="78"/>
      <c r="L1815" s="78"/>
    </row>
    <row r="1816" spans="11:12" x14ac:dyDescent="0.25">
      <c r="K1816" s="78"/>
      <c r="L1816" s="78"/>
    </row>
    <row r="1817" spans="11:12" x14ac:dyDescent="0.25">
      <c r="K1817" s="78"/>
      <c r="L1817" s="78"/>
    </row>
    <row r="1818" spans="11:12" x14ac:dyDescent="0.25">
      <c r="K1818" s="78"/>
      <c r="L1818" s="78"/>
    </row>
    <row r="1819" spans="11:12" x14ac:dyDescent="0.25">
      <c r="K1819" s="78"/>
      <c r="L1819" s="78"/>
    </row>
    <row r="1820" spans="11:12" x14ac:dyDescent="0.25">
      <c r="K1820" s="78"/>
      <c r="L1820" s="78"/>
    </row>
    <row r="1821" spans="11:12" x14ac:dyDescent="0.25">
      <c r="K1821" s="78"/>
      <c r="L1821" s="78"/>
    </row>
    <row r="1822" spans="11:12" x14ac:dyDescent="0.25">
      <c r="K1822" s="78"/>
      <c r="L1822" s="78"/>
    </row>
    <row r="1823" spans="11:12" x14ac:dyDescent="0.25">
      <c r="K1823" s="78"/>
      <c r="L1823" s="78"/>
    </row>
    <row r="1824" spans="11:12" x14ac:dyDescent="0.25">
      <c r="K1824" s="78"/>
      <c r="L1824" s="78"/>
    </row>
    <row r="1825" spans="11:12" x14ac:dyDescent="0.25">
      <c r="K1825" s="78"/>
      <c r="L1825" s="78"/>
    </row>
    <row r="1826" spans="11:12" x14ac:dyDescent="0.25">
      <c r="K1826" s="78"/>
      <c r="L1826" s="78"/>
    </row>
    <row r="1827" spans="11:12" x14ac:dyDescent="0.25">
      <c r="K1827" s="78"/>
      <c r="L1827" s="78"/>
    </row>
    <row r="1828" spans="11:12" x14ac:dyDescent="0.25">
      <c r="K1828" s="78"/>
      <c r="L1828" s="78"/>
    </row>
    <row r="1829" spans="11:12" x14ac:dyDescent="0.25">
      <c r="K1829" s="78"/>
      <c r="L1829" s="78"/>
    </row>
    <row r="1830" spans="11:12" x14ac:dyDescent="0.25">
      <c r="K1830" s="78"/>
      <c r="L1830" s="78"/>
    </row>
    <row r="1831" spans="11:12" x14ac:dyDescent="0.25">
      <c r="K1831" s="78"/>
      <c r="L1831" s="78"/>
    </row>
    <row r="1832" spans="11:12" x14ac:dyDescent="0.25">
      <c r="K1832" s="78"/>
      <c r="L1832" s="78"/>
    </row>
    <row r="1833" spans="11:12" x14ac:dyDescent="0.25">
      <c r="K1833" s="78"/>
      <c r="L1833" s="78"/>
    </row>
    <row r="1834" spans="11:12" x14ac:dyDescent="0.25">
      <c r="K1834" s="78"/>
      <c r="L1834" s="78"/>
    </row>
    <row r="1835" spans="11:12" x14ac:dyDescent="0.25">
      <c r="K1835" s="78"/>
      <c r="L1835" s="78"/>
    </row>
    <row r="1836" spans="11:12" x14ac:dyDescent="0.25">
      <c r="K1836" s="78"/>
      <c r="L1836" s="78"/>
    </row>
    <row r="1837" spans="11:12" x14ac:dyDescent="0.25">
      <c r="K1837" s="78"/>
      <c r="L1837" s="78"/>
    </row>
    <row r="1838" spans="11:12" x14ac:dyDescent="0.25">
      <c r="K1838" s="78"/>
      <c r="L1838" s="78"/>
    </row>
    <row r="1839" spans="11:12" x14ac:dyDescent="0.25">
      <c r="K1839" s="78"/>
      <c r="L1839" s="78"/>
    </row>
    <row r="1840" spans="11:12" x14ac:dyDescent="0.25">
      <c r="K1840" s="78"/>
      <c r="L1840" s="78"/>
    </row>
    <row r="1841" spans="11:12" x14ac:dyDescent="0.25">
      <c r="K1841" s="78"/>
      <c r="L1841" s="78"/>
    </row>
    <row r="1842" spans="11:12" x14ac:dyDescent="0.25">
      <c r="K1842" s="78"/>
      <c r="L1842" s="78"/>
    </row>
    <row r="1843" spans="11:12" x14ac:dyDescent="0.25">
      <c r="K1843" s="78"/>
      <c r="L1843" s="78"/>
    </row>
    <row r="1844" spans="11:12" x14ac:dyDescent="0.25">
      <c r="K1844" s="78"/>
      <c r="L1844" s="78"/>
    </row>
    <row r="1845" spans="11:12" x14ac:dyDescent="0.25">
      <c r="K1845" s="78"/>
      <c r="L1845" s="78"/>
    </row>
    <row r="1846" spans="11:12" x14ac:dyDescent="0.25">
      <c r="K1846" s="78"/>
      <c r="L1846" s="78"/>
    </row>
    <row r="1847" spans="11:12" x14ac:dyDescent="0.25">
      <c r="K1847" s="78"/>
      <c r="L1847" s="78"/>
    </row>
    <row r="1848" spans="11:12" x14ac:dyDescent="0.25">
      <c r="K1848" s="78"/>
      <c r="L1848" s="78"/>
    </row>
    <row r="1849" spans="11:12" x14ac:dyDescent="0.25">
      <c r="K1849" s="78"/>
      <c r="L1849" s="78"/>
    </row>
    <row r="1850" spans="11:12" x14ac:dyDescent="0.25">
      <c r="K1850" s="78"/>
      <c r="L1850" s="78"/>
    </row>
    <row r="1851" spans="11:12" x14ac:dyDescent="0.25">
      <c r="K1851" s="78"/>
      <c r="L1851" s="78"/>
    </row>
    <row r="1852" spans="11:12" x14ac:dyDescent="0.25">
      <c r="K1852" s="78"/>
      <c r="L1852" s="78"/>
    </row>
    <row r="1853" spans="11:12" x14ac:dyDescent="0.25">
      <c r="K1853" s="78"/>
      <c r="L1853" s="78"/>
    </row>
    <row r="1854" spans="11:12" x14ac:dyDescent="0.25">
      <c r="K1854" s="78"/>
      <c r="L1854" s="78"/>
    </row>
    <row r="1855" spans="11:12" x14ac:dyDescent="0.25">
      <c r="K1855" s="78"/>
      <c r="L1855" s="78"/>
    </row>
    <row r="1856" spans="11:12" x14ac:dyDescent="0.25">
      <c r="K1856" s="78"/>
      <c r="L1856" s="78"/>
    </row>
    <row r="1857" spans="11:12" x14ac:dyDescent="0.25">
      <c r="K1857" s="78"/>
      <c r="L1857" s="78"/>
    </row>
    <row r="1858" spans="11:12" x14ac:dyDescent="0.25">
      <c r="K1858" s="78"/>
      <c r="L1858" s="78"/>
    </row>
    <row r="1859" spans="11:12" x14ac:dyDescent="0.25">
      <c r="K1859" s="78"/>
      <c r="L1859" s="78"/>
    </row>
    <row r="1860" spans="11:12" x14ac:dyDescent="0.25">
      <c r="K1860" s="78"/>
      <c r="L1860" s="78"/>
    </row>
    <row r="1861" spans="11:12" x14ac:dyDescent="0.25">
      <c r="K1861" s="78"/>
      <c r="L1861" s="78"/>
    </row>
    <row r="1862" spans="11:12" x14ac:dyDescent="0.25">
      <c r="K1862" s="78"/>
      <c r="L1862" s="78"/>
    </row>
    <row r="1863" spans="11:12" x14ac:dyDescent="0.25">
      <c r="K1863" s="78"/>
      <c r="L1863" s="78"/>
    </row>
    <row r="1864" spans="11:12" x14ac:dyDescent="0.25">
      <c r="K1864" s="78"/>
      <c r="L1864" s="78"/>
    </row>
    <row r="1865" spans="11:12" x14ac:dyDescent="0.25">
      <c r="K1865" s="78"/>
      <c r="L1865" s="78"/>
    </row>
    <row r="1866" spans="11:12" x14ac:dyDescent="0.25">
      <c r="K1866" s="78"/>
      <c r="L1866" s="78"/>
    </row>
    <row r="1867" spans="11:12" x14ac:dyDescent="0.25">
      <c r="K1867" s="78"/>
      <c r="L1867" s="78"/>
    </row>
    <row r="1868" spans="11:12" x14ac:dyDescent="0.25">
      <c r="K1868" s="78"/>
      <c r="L1868" s="78"/>
    </row>
    <row r="1869" spans="11:12" x14ac:dyDescent="0.25">
      <c r="K1869" s="78"/>
      <c r="L1869" s="78"/>
    </row>
    <row r="1870" spans="11:12" x14ac:dyDescent="0.25">
      <c r="K1870" s="78"/>
      <c r="L1870" s="78"/>
    </row>
    <row r="1871" spans="11:12" x14ac:dyDescent="0.25">
      <c r="K1871" s="78"/>
      <c r="L1871" s="78"/>
    </row>
    <row r="1872" spans="11:12" x14ac:dyDescent="0.25">
      <c r="K1872" s="78"/>
      <c r="L1872" s="78"/>
    </row>
    <row r="1873" spans="11:12" x14ac:dyDescent="0.25">
      <c r="K1873" s="78"/>
      <c r="L1873" s="78"/>
    </row>
    <row r="1874" spans="11:12" x14ac:dyDescent="0.25">
      <c r="K1874" s="78"/>
      <c r="L1874" s="78"/>
    </row>
    <row r="1875" spans="11:12" x14ac:dyDescent="0.25">
      <c r="K1875" s="78"/>
      <c r="L1875" s="78"/>
    </row>
    <row r="1876" spans="11:12" x14ac:dyDescent="0.25">
      <c r="K1876" s="78"/>
      <c r="L1876" s="78"/>
    </row>
    <row r="1877" spans="11:12" x14ac:dyDescent="0.25">
      <c r="K1877" s="78"/>
      <c r="L1877" s="78"/>
    </row>
    <row r="1878" spans="11:12" x14ac:dyDescent="0.25">
      <c r="K1878" s="78"/>
      <c r="L1878" s="78"/>
    </row>
    <row r="1879" spans="11:12" x14ac:dyDescent="0.25">
      <c r="K1879" s="78"/>
      <c r="L1879" s="78"/>
    </row>
    <row r="1880" spans="11:12" x14ac:dyDescent="0.25">
      <c r="K1880" s="78"/>
      <c r="L1880" s="78"/>
    </row>
    <row r="1881" spans="11:12" x14ac:dyDescent="0.25">
      <c r="K1881" s="78"/>
      <c r="L1881" s="78"/>
    </row>
    <row r="1882" spans="11:12" x14ac:dyDescent="0.25">
      <c r="K1882" s="78"/>
      <c r="L1882" s="78"/>
    </row>
    <row r="1883" spans="11:12" x14ac:dyDescent="0.25">
      <c r="K1883" s="78"/>
      <c r="L1883" s="78"/>
    </row>
    <row r="1884" spans="11:12" x14ac:dyDescent="0.25">
      <c r="K1884" s="78"/>
      <c r="L1884" s="78"/>
    </row>
    <row r="1885" spans="11:12" x14ac:dyDescent="0.25">
      <c r="K1885" s="78"/>
      <c r="L1885" s="78"/>
    </row>
    <row r="1886" spans="11:12" x14ac:dyDescent="0.25">
      <c r="K1886" s="78"/>
      <c r="L1886" s="78"/>
    </row>
    <row r="1887" spans="11:12" x14ac:dyDescent="0.25">
      <c r="K1887" s="78"/>
      <c r="L1887" s="78"/>
    </row>
    <row r="1888" spans="11:12" x14ac:dyDescent="0.25">
      <c r="K1888" s="78"/>
      <c r="L1888" s="78"/>
    </row>
    <row r="1889" spans="11:12" x14ac:dyDescent="0.25">
      <c r="K1889" s="78"/>
      <c r="L1889" s="78"/>
    </row>
    <row r="1890" spans="11:12" x14ac:dyDescent="0.25">
      <c r="K1890" s="78"/>
      <c r="L1890" s="78"/>
    </row>
    <row r="1891" spans="11:12" x14ac:dyDescent="0.25">
      <c r="K1891" s="78"/>
      <c r="L1891" s="78"/>
    </row>
    <row r="1892" spans="11:12" x14ac:dyDescent="0.25">
      <c r="K1892" s="78"/>
      <c r="L1892" s="78"/>
    </row>
    <row r="1893" spans="11:12" x14ac:dyDescent="0.25">
      <c r="K1893" s="78"/>
      <c r="L1893" s="78"/>
    </row>
    <row r="1894" spans="11:12" x14ac:dyDescent="0.25">
      <c r="K1894" s="78"/>
      <c r="L1894" s="78"/>
    </row>
    <row r="1895" spans="11:12" x14ac:dyDescent="0.25">
      <c r="K1895" s="78"/>
      <c r="L1895" s="78"/>
    </row>
    <row r="1896" spans="11:12" x14ac:dyDescent="0.25">
      <c r="K1896" s="78"/>
      <c r="L1896" s="78"/>
    </row>
    <row r="1897" spans="11:12" x14ac:dyDescent="0.25">
      <c r="K1897" s="78"/>
      <c r="L1897" s="78"/>
    </row>
    <row r="1898" spans="11:12" x14ac:dyDescent="0.25">
      <c r="K1898" s="78"/>
      <c r="L1898" s="78"/>
    </row>
    <row r="1899" spans="11:12" x14ac:dyDescent="0.25">
      <c r="K1899" s="78"/>
      <c r="L1899" s="78"/>
    </row>
    <row r="1900" spans="11:12" x14ac:dyDescent="0.25">
      <c r="K1900" s="78"/>
      <c r="L1900" s="78"/>
    </row>
    <row r="1901" spans="11:12" x14ac:dyDescent="0.25">
      <c r="K1901" s="78"/>
      <c r="L1901" s="78"/>
    </row>
    <row r="1902" spans="11:12" x14ac:dyDescent="0.25">
      <c r="K1902" s="78"/>
      <c r="L1902" s="78"/>
    </row>
    <row r="1903" spans="11:12" x14ac:dyDescent="0.25">
      <c r="K1903" s="78"/>
      <c r="L1903" s="78"/>
    </row>
    <row r="1904" spans="11:12" x14ac:dyDescent="0.25">
      <c r="K1904" s="78"/>
      <c r="L1904" s="78"/>
    </row>
    <row r="1905" spans="11:12" x14ac:dyDescent="0.25">
      <c r="K1905" s="78"/>
      <c r="L1905" s="78"/>
    </row>
    <row r="1906" spans="11:12" x14ac:dyDescent="0.25">
      <c r="K1906" s="78"/>
      <c r="L1906" s="78"/>
    </row>
    <row r="1907" spans="11:12" x14ac:dyDescent="0.25">
      <c r="K1907" s="78"/>
      <c r="L1907" s="78"/>
    </row>
    <row r="1908" spans="11:12" x14ac:dyDescent="0.25">
      <c r="K1908" s="78"/>
      <c r="L1908" s="78"/>
    </row>
    <row r="1909" spans="11:12" x14ac:dyDescent="0.25">
      <c r="K1909" s="78"/>
      <c r="L1909" s="78"/>
    </row>
    <row r="1910" spans="11:12" x14ac:dyDescent="0.25">
      <c r="K1910" s="78"/>
      <c r="L1910" s="78"/>
    </row>
    <row r="1911" spans="11:12" x14ac:dyDescent="0.25">
      <c r="K1911" s="78"/>
      <c r="L1911" s="78"/>
    </row>
    <row r="1912" spans="11:12" x14ac:dyDescent="0.25">
      <c r="K1912" s="78"/>
      <c r="L1912" s="78"/>
    </row>
    <row r="1913" spans="11:12" x14ac:dyDescent="0.25">
      <c r="K1913" s="78"/>
      <c r="L1913" s="78"/>
    </row>
    <row r="1914" spans="11:12" x14ac:dyDescent="0.25">
      <c r="K1914" s="78"/>
      <c r="L1914" s="78"/>
    </row>
    <row r="1915" spans="11:12" x14ac:dyDescent="0.25">
      <c r="K1915" s="78"/>
      <c r="L1915" s="78"/>
    </row>
    <row r="1916" spans="11:12" x14ac:dyDescent="0.25">
      <c r="K1916" s="78"/>
      <c r="L1916" s="78"/>
    </row>
    <row r="1917" spans="11:12" x14ac:dyDescent="0.25">
      <c r="K1917" s="78"/>
      <c r="L1917" s="78"/>
    </row>
    <row r="1918" spans="11:12" x14ac:dyDescent="0.25">
      <c r="K1918" s="78"/>
      <c r="L1918" s="78"/>
    </row>
    <row r="1919" spans="11:12" x14ac:dyDescent="0.25">
      <c r="K1919" s="78"/>
      <c r="L1919" s="78"/>
    </row>
    <row r="1920" spans="11:12" x14ac:dyDescent="0.25">
      <c r="K1920" s="78"/>
      <c r="L1920" s="78"/>
    </row>
    <row r="1921" spans="11:12" x14ac:dyDescent="0.25">
      <c r="K1921" s="78"/>
      <c r="L1921" s="78"/>
    </row>
    <row r="1922" spans="11:12" x14ac:dyDescent="0.25">
      <c r="K1922" s="78"/>
      <c r="L1922" s="78"/>
    </row>
    <row r="1923" spans="11:12" x14ac:dyDescent="0.25">
      <c r="K1923" s="78"/>
      <c r="L1923" s="78"/>
    </row>
    <row r="1924" spans="11:12" x14ac:dyDescent="0.25">
      <c r="K1924" s="78"/>
      <c r="L1924" s="78"/>
    </row>
    <row r="1925" spans="11:12" x14ac:dyDescent="0.25">
      <c r="K1925" s="78"/>
      <c r="L1925" s="78"/>
    </row>
    <row r="1926" spans="11:12" x14ac:dyDescent="0.25">
      <c r="K1926" s="78"/>
      <c r="L1926" s="78"/>
    </row>
    <row r="1927" spans="11:12" x14ac:dyDescent="0.25">
      <c r="K1927" s="78"/>
      <c r="L1927" s="78"/>
    </row>
    <row r="1928" spans="11:12" x14ac:dyDescent="0.25">
      <c r="K1928" s="78"/>
      <c r="L1928" s="78"/>
    </row>
    <row r="1929" spans="11:12" x14ac:dyDescent="0.25">
      <c r="K1929" s="78"/>
      <c r="L1929" s="78"/>
    </row>
    <row r="1930" spans="11:12" x14ac:dyDescent="0.25">
      <c r="K1930" s="78"/>
      <c r="L1930" s="78"/>
    </row>
    <row r="1931" spans="11:12" x14ac:dyDescent="0.25">
      <c r="K1931" s="78"/>
      <c r="L1931" s="78"/>
    </row>
    <row r="1932" spans="11:12" x14ac:dyDescent="0.25">
      <c r="K1932" s="78"/>
      <c r="L1932" s="78"/>
    </row>
    <row r="1933" spans="11:12" x14ac:dyDescent="0.25">
      <c r="K1933" s="78"/>
      <c r="L1933" s="78"/>
    </row>
    <row r="1934" spans="11:12" x14ac:dyDescent="0.25">
      <c r="K1934" s="78"/>
      <c r="L1934" s="78"/>
    </row>
    <row r="1935" spans="11:12" x14ac:dyDescent="0.25">
      <c r="K1935" s="78"/>
      <c r="L1935" s="78"/>
    </row>
    <row r="1936" spans="11:12" x14ac:dyDescent="0.25">
      <c r="K1936" s="78"/>
      <c r="L1936" s="78"/>
    </row>
    <row r="1937" spans="11:12" x14ac:dyDescent="0.25">
      <c r="K1937" s="78"/>
      <c r="L1937" s="78"/>
    </row>
    <row r="1938" spans="11:12" x14ac:dyDescent="0.25">
      <c r="K1938" s="78"/>
      <c r="L1938" s="78"/>
    </row>
    <row r="1939" spans="11:12" x14ac:dyDescent="0.25">
      <c r="K1939" s="78"/>
      <c r="L1939" s="78"/>
    </row>
    <row r="1940" spans="11:12" x14ac:dyDescent="0.25">
      <c r="K1940" s="78"/>
      <c r="L1940" s="78"/>
    </row>
    <row r="1941" spans="11:12" x14ac:dyDescent="0.25">
      <c r="K1941" s="78"/>
      <c r="L1941" s="78"/>
    </row>
    <row r="1942" spans="11:12" x14ac:dyDescent="0.25">
      <c r="K1942" s="78"/>
      <c r="L1942" s="78"/>
    </row>
    <row r="1943" spans="11:12" x14ac:dyDescent="0.25">
      <c r="K1943" s="78"/>
      <c r="L1943" s="78"/>
    </row>
    <row r="1944" spans="11:12" x14ac:dyDescent="0.25">
      <c r="K1944" s="78"/>
      <c r="L1944" s="78"/>
    </row>
    <row r="1945" spans="11:12" x14ac:dyDescent="0.25">
      <c r="K1945" s="78"/>
      <c r="L1945" s="78"/>
    </row>
    <row r="1946" spans="11:12" x14ac:dyDescent="0.25">
      <c r="K1946" s="78"/>
      <c r="L1946" s="78"/>
    </row>
    <row r="1947" spans="11:12" x14ac:dyDescent="0.25">
      <c r="K1947" s="78"/>
      <c r="L1947" s="78"/>
    </row>
    <row r="1948" spans="11:12" x14ac:dyDescent="0.25">
      <c r="K1948" s="78"/>
      <c r="L1948" s="78"/>
    </row>
    <row r="1949" spans="11:12" x14ac:dyDescent="0.25">
      <c r="K1949" s="78"/>
      <c r="L1949" s="78"/>
    </row>
    <row r="1950" spans="11:12" x14ac:dyDescent="0.25">
      <c r="K1950" s="78"/>
      <c r="L1950" s="78"/>
    </row>
    <row r="1951" spans="11:12" x14ac:dyDescent="0.25">
      <c r="K1951" s="78"/>
      <c r="L1951" s="78"/>
    </row>
    <row r="1952" spans="11:12" x14ac:dyDescent="0.25">
      <c r="K1952" s="78"/>
      <c r="L1952" s="78"/>
    </row>
    <row r="1953" spans="11:12" x14ac:dyDescent="0.25">
      <c r="K1953" s="78"/>
      <c r="L1953" s="78"/>
    </row>
    <row r="1954" spans="11:12" x14ac:dyDescent="0.25">
      <c r="K1954" s="78"/>
      <c r="L1954" s="78"/>
    </row>
    <row r="1955" spans="11:12" x14ac:dyDescent="0.25">
      <c r="K1955" s="78"/>
      <c r="L1955" s="78"/>
    </row>
    <row r="1956" spans="11:12" x14ac:dyDescent="0.25">
      <c r="K1956" s="78"/>
      <c r="L1956" s="78"/>
    </row>
    <row r="1957" spans="11:12" x14ac:dyDescent="0.25">
      <c r="K1957" s="78"/>
      <c r="L1957" s="78"/>
    </row>
    <row r="1958" spans="11:12" x14ac:dyDescent="0.25">
      <c r="K1958" s="78"/>
      <c r="L1958" s="78"/>
    </row>
    <row r="1959" spans="11:12" x14ac:dyDescent="0.25">
      <c r="K1959" s="78"/>
      <c r="L1959" s="78"/>
    </row>
    <row r="1960" spans="11:12" x14ac:dyDescent="0.25">
      <c r="K1960" s="78"/>
      <c r="L1960" s="78"/>
    </row>
    <row r="1961" spans="11:12" x14ac:dyDescent="0.25">
      <c r="K1961" s="78"/>
      <c r="L1961" s="78"/>
    </row>
    <row r="1962" spans="11:12" x14ac:dyDescent="0.25">
      <c r="K1962" s="78"/>
      <c r="L1962" s="78"/>
    </row>
    <row r="1963" spans="11:12" x14ac:dyDescent="0.25">
      <c r="K1963" s="78"/>
      <c r="L1963" s="78"/>
    </row>
    <row r="1964" spans="11:12" x14ac:dyDescent="0.25">
      <c r="K1964" s="78"/>
      <c r="L1964" s="78"/>
    </row>
    <row r="1965" spans="11:12" x14ac:dyDescent="0.25">
      <c r="K1965" s="78"/>
      <c r="L1965" s="78"/>
    </row>
    <row r="1966" spans="11:12" x14ac:dyDescent="0.25">
      <c r="K1966" s="78"/>
      <c r="L1966" s="78"/>
    </row>
    <row r="1967" spans="11:12" x14ac:dyDescent="0.25">
      <c r="K1967" s="78"/>
      <c r="L1967" s="78"/>
    </row>
    <row r="1968" spans="11:12" x14ac:dyDescent="0.25">
      <c r="K1968" s="78"/>
      <c r="L1968" s="78"/>
    </row>
    <row r="1969" spans="11:12" x14ac:dyDescent="0.25">
      <c r="K1969" s="78"/>
      <c r="L1969" s="78"/>
    </row>
    <row r="1970" spans="11:12" x14ac:dyDescent="0.25">
      <c r="K1970" s="78"/>
      <c r="L1970" s="78"/>
    </row>
    <row r="1971" spans="11:12" x14ac:dyDescent="0.25">
      <c r="K1971" s="78"/>
      <c r="L1971" s="78"/>
    </row>
    <row r="1972" spans="11:12" x14ac:dyDescent="0.25">
      <c r="K1972" s="78"/>
      <c r="L1972" s="78"/>
    </row>
    <row r="1973" spans="11:12" x14ac:dyDescent="0.25">
      <c r="K1973" s="78"/>
      <c r="L1973" s="78"/>
    </row>
    <row r="1974" spans="11:12" x14ac:dyDescent="0.25">
      <c r="K1974" s="78"/>
      <c r="L1974" s="78"/>
    </row>
    <row r="1975" spans="11:12" x14ac:dyDescent="0.25">
      <c r="K1975" s="78"/>
      <c r="L1975" s="78"/>
    </row>
    <row r="1976" spans="11:12" x14ac:dyDescent="0.25">
      <c r="K1976" s="78"/>
      <c r="L1976" s="78"/>
    </row>
    <row r="1977" spans="11:12" x14ac:dyDescent="0.25">
      <c r="K1977" s="78"/>
      <c r="L1977" s="78"/>
    </row>
    <row r="1978" spans="11:12" x14ac:dyDescent="0.25">
      <c r="K1978" s="78"/>
      <c r="L1978" s="78"/>
    </row>
    <row r="1979" spans="11:12" x14ac:dyDescent="0.25">
      <c r="K1979" s="78"/>
      <c r="L1979" s="78"/>
    </row>
    <row r="1980" spans="11:12" x14ac:dyDescent="0.25">
      <c r="K1980" s="78"/>
      <c r="L1980" s="78"/>
    </row>
    <row r="1981" spans="11:12" x14ac:dyDescent="0.25">
      <c r="K1981" s="78"/>
      <c r="L1981" s="78"/>
    </row>
    <row r="1982" spans="11:12" x14ac:dyDescent="0.25">
      <c r="K1982" s="78"/>
      <c r="L1982" s="78"/>
    </row>
    <row r="1983" spans="11:12" x14ac:dyDescent="0.25">
      <c r="K1983" s="78"/>
      <c r="L1983" s="78"/>
    </row>
    <row r="1984" spans="11:12" x14ac:dyDescent="0.25">
      <c r="K1984" s="78"/>
      <c r="L1984" s="78"/>
    </row>
    <row r="1985" spans="11:12" x14ac:dyDescent="0.25">
      <c r="K1985" s="78"/>
      <c r="L1985" s="78"/>
    </row>
    <row r="1986" spans="11:12" x14ac:dyDescent="0.25">
      <c r="K1986" s="78"/>
      <c r="L1986" s="78"/>
    </row>
    <row r="1987" spans="11:12" x14ac:dyDescent="0.25">
      <c r="K1987" s="78"/>
      <c r="L1987" s="78"/>
    </row>
    <row r="1988" spans="11:12" x14ac:dyDescent="0.25">
      <c r="K1988" s="78"/>
      <c r="L1988" s="78"/>
    </row>
    <row r="1989" spans="11:12" x14ac:dyDescent="0.25">
      <c r="K1989" s="78"/>
      <c r="L1989" s="78"/>
    </row>
    <row r="1990" spans="11:12" x14ac:dyDescent="0.25">
      <c r="K1990" s="78"/>
      <c r="L1990" s="78"/>
    </row>
    <row r="1991" spans="11:12" x14ac:dyDescent="0.25">
      <c r="K1991" s="78"/>
      <c r="L1991" s="78"/>
    </row>
    <row r="1992" spans="11:12" x14ac:dyDescent="0.25">
      <c r="K1992" s="78"/>
      <c r="L1992" s="78"/>
    </row>
    <row r="1993" spans="11:12" x14ac:dyDescent="0.25">
      <c r="K1993" s="78"/>
      <c r="L1993" s="78"/>
    </row>
    <row r="1994" spans="11:12" x14ac:dyDescent="0.25">
      <c r="K1994" s="78"/>
      <c r="L1994" s="78"/>
    </row>
    <row r="1995" spans="11:12" x14ac:dyDescent="0.25">
      <c r="K1995" s="78"/>
      <c r="L1995" s="78"/>
    </row>
    <row r="1996" spans="11:12" x14ac:dyDescent="0.25">
      <c r="K1996" s="78"/>
      <c r="L1996" s="78"/>
    </row>
    <row r="1997" spans="11:12" x14ac:dyDescent="0.25">
      <c r="K1997" s="78"/>
      <c r="L1997" s="78"/>
    </row>
    <row r="1998" spans="11:12" x14ac:dyDescent="0.25">
      <c r="K1998" s="78"/>
      <c r="L1998" s="78"/>
    </row>
    <row r="1999" spans="11:12" x14ac:dyDescent="0.25">
      <c r="K1999" s="78"/>
      <c r="L1999" s="78"/>
    </row>
    <row r="2000" spans="11:12" x14ac:dyDescent="0.25">
      <c r="K2000" s="78"/>
      <c r="L2000" s="78"/>
    </row>
    <row r="2001" spans="11:12" x14ac:dyDescent="0.25">
      <c r="K2001" s="78"/>
      <c r="L2001" s="78"/>
    </row>
    <row r="2002" spans="11:12" x14ac:dyDescent="0.25">
      <c r="K2002" s="78"/>
      <c r="L2002" s="78"/>
    </row>
    <row r="2003" spans="11:12" x14ac:dyDescent="0.25">
      <c r="K2003" s="78"/>
      <c r="L2003" s="78"/>
    </row>
    <row r="2004" spans="11:12" x14ac:dyDescent="0.25">
      <c r="K2004" s="78"/>
      <c r="L2004" s="78"/>
    </row>
    <row r="2005" spans="11:12" x14ac:dyDescent="0.25">
      <c r="K2005" s="78"/>
      <c r="L2005" s="78"/>
    </row>
    <row r="2006" spans="11:12" x14ac:dyDescent="0.25">
      <c r="K2006" s="78"/>
      <c r="L2006" s="78"/>
    </row>
    <row r="2007" spans="11:12" x14ac:dyDescent="0.25">
      <c r="K2007" s="78"/>
      <c r="L2007" s="78"/>
    </row>
    <row r="2008" spans="11:12" x14ac:dyDescent="0.25">
      <c r="K2008" s="78"/>
      <c r="L2008" s="78"/>
    </row>
    <row r="2009" spans="11:12" x14ac:dyDescent="0.25">
      <c r="K2009" s="78"/>
      <c r="L2009" s="78"/>
    </row>
    <row r="2010" spans="11:12" x14ac:dyDescent="0.25">
      <c r="K2010" s="78"/>
      <c r="L2010" s="78"/>
    </row>
    <row r="2011" spans="11:12" x14ac:dyDescent="0.25">
      <c r="K2011" s="78"/>
      <c r="L2011" s="78"/>
    </row>
    <row r="2012" spans="11:12" x14ac:dyDescent="0.25">
      <c r="K2012" s="78"/>
      <c r="L2012" s="78"/>
    </row>
    <row r="2013" spans="11:12" x14ac:dyDescent="0.25">
      <c r="K2013" s="78"/>
      <c r="L2013" s="78"/>
    </row>
    <row r="2014" spans="11:12" x14ac:dyDescent="0.25">
      <c r="K2014" s="78"/>
      <c r="L2014" s="78"/>
    </row>
    <row r="2015" spans="11:12" x14ac:dyDescent="0.25">
      <c r="K2015" s="78"/>
      <c r="L2015" s="78"/>
    </row>
    <row r="2016" spans="11:12" x14ac:dyDescent="0.25">
      <c r="K2016" s="78"/>
      <c r="L2016" s="78"/>
    </row>
    <row r="2017" spans="11:12" x14ac:dyDescent="0.25">
      <c r="K2017" s="78"/>
      <c r="L2017" s="78"/>
    </row>
    <row r="2018" spans="11:12" x14ac:dyDescent="0.25">
      <c r="K2018" s="78"/>
      <c r="L2018" s="78"/>
    </row>
    <row r="2019" spans="11:12" x14ac:dyDescent="0.25">
      <c r="K2019" s="78"/>
      <c r="L2019" s="78"/>
    </row>
    <row r="2020" spans="11:12" x14ac:dyDescent="0.25">
      <c r="K2020" s="78"/>
      <c r="L2020" s="78"/>
    </row>
    <row r="2021" spans="11:12" x14ac:dyDescent="0.25">
      <c r="K2021" s="78"/>
      <c r="L2021" s="78"/>
    </row>
    <row r="2022" spans="11:12" x14ac:dyDescent="0.25">
      <c r="K2022" s="78"/>
      <c r="L2022" s="78"/>
    </row>
    <row r="2023" spans="11:12" x14ac:dyDescent="0.25">
      <c r="K2023" s="78"/>
      <c r="L2023" s="78"/>
    </row>
    <row r="2024" spans="11:12" x14ac:dyDescent="0.25">
      <c r="K2024" s="78"/>
      <c r="L2024" s="78"/>
    </row>
    <row r="2025" spans="11:12" x14ac:dyDescent="0.25">
      <c r="K2025" s="78"/>
      <c r="L2025" s="78"/>
    </row>
    <row r="2026" spans="11:12" x14ac:dyDescent="0.25">
      <c r="K2026" s="78"/>
      <c r="L2026" s="78"/>
    </row>
    <row r="2027" spans="11:12" x14ac:dyDescent="0.25">
      <c r="K2027" s="78"/>
      <c r="L2027" s="78"/>
    </row>
    <row r="2028" spans="11:12" x14ac:dyDescent="0.25">
      <c r="K2028" s="78"/>
      <c r="L2028" s="78"/>
    </row>
    <row r="2029" spans="11:12" x14ac:dyDescent="0.25">
      <c r="K2029" s="78"/>
      <c r="L2029" s="78"/>
    </row>
    <row r="2030" spans="11:12" x14ac:dyDescent="0.25">
      <c r="K2030" s="78"/>
      <c r="L2030" s="78"/>
    </row>
    <row r="2031" spans="11:12" x14ac:dyDescent="0.25">
      <c r="K2031" s="78"/>
      <c r="L2031" s="78"/>
    </row>
    <row r="2032" spans="11:12" x14ac:dyDescent="0.25">
      <c r="K2032" s="78"/>
      <c r="L2032" s="78"/>
    </row>
    <row r="2033" spans="11:12" x14ac:dyDescent="0.25">
      <c r="K2033" s="78"/>
      <c r="L2033" s="78"/>
    </row>
    <row r="2034" spans="11:12" x14ac:dyDescent="0.25">
      <c r="K2034" s="78"/>
      <c r="L2034" s="78"/>
    </row>
    <row r="2035" spans="11:12" x14ac:dyDescent="0.25">
      <c r="K2035" s="78"/>
      <c r="L2035" s="78"/>
    </row>
    <row r="2036" spans="11:12" x14ac:dyDescent="0.25">
      <c r="K2036" s="78"/>
      <c r="L2036" s="78"/>
    </row>
    <row r="2037" spans="11:12" x14ac:dyDescent="0.25">
      <c r="K2037" s="78"/>
      <c r="L2037" s="78"/>
    </row>
    <row r="2038" spans="11:12" x14ac:dyDescent="0.25">
      <c r="K2038" s="78"/>
      <c r="L2038" s="78"/>
    </row>
    <row r="2039" spans="11:12" x14ac:dyDescent="0.25">
      <c r="K2039" s="78"/>
      <c r="L2039" s="78"/>
    </row>
    <row r="2040" spans="11:12" x14ac:dyDescent="0.25">
      <c r="K2040" s="78"/>
      <c r="L2040" s="78"/>
    </row>
    <row r="2041" spans="11:12" x14ac:dyDescent="0.25">
      <c r="K2041" s="78"/>
      <c r="L2041" s="78"/>
    </row>
    <row r="2042" spans="11:12" x14ac:dyDescent="0.25">
      <c r="K2042" s="78"/>
      <c r="L2042" s="78"/>
    </row>
    <row r="2043" spans="11:12" x14ac:dyDescent="0.25">
      <c r="K2043" s="78"/>
      <c r="L2043" s="78"/>
    </row>
    <row r="2044" spans="11:12" x14ac:dyDescent="0.25">
      <c r="K2044" s="78"/>
      <c r="L2044" s="78"/>
    </row>
    <row r="2045" spans="11:12" x14ac:dyDescent="0.25">
      <c r="K2045" s="78"/>
      <c r="L2045" s="78"/>
    </row>
    <row r="2046" spans="11:12" x14ac:dyDescent="0.25">
      <c r="K2046" s="78"/>
      <c r="L2046" s="78"/>
    </row>
    <row r="2047" spans="11:12" x14ac:dyDescent="0.25">
      <c r="K2047" s="78"/>
      <c r="L2047" s="78"/>
    </row>
    <row r="2048" spans="11:12" x14ac:dyDescent="0.25">
      <c r="K2048" s="78"/>
      <c r="L2048" s="78"/>
    </row>
    <row r="2049" spans="11:12" x14ac:dyDescent="0.25">
      <c r="K2049" s="78"/>
      <c r="L2049" s="78"/>
    </row>
    <row r="2050" spans="11:12" x14ac:dyDescent="0.25">
      <c r="K2050" s="78"/>
      <c r="L2050" s="78"/>
    </row>
    <row r="2051" spans="11:12" x14ac:dyDescent="0.25">
      <c r="K2051" s="78"/>
      <c r="L2051" s="78"/>
    </row>
    <row r="2052" spans="11:12" x14ac:dyDescent="0.25">
      <c r="K2052" s="78"/>
      <c r="L2052" s="78"/>
    </row>
    <row r="2053" spans="11:12" x14ac:dyDescent="0.25">
      <c r="K2053" s="78"/>
      <c r="L2053" s="78"/>
    </row>
    <row r="2054" spans="11:12" x14ac:dyDescent="0.25">
      <c r="K2054" s="78"/>
      <c r="L2054" s="78"/>
    </row>
    <row r="2055" spans="11:12" x14ac:dyDescent="0.25">
      <c r="K2055" s="78"/>
      <c r="L2055" s="78"/>
    </row>
    <row r="2056" spans="11:12" x14ac:dyDescent="0.25">
      <c r="K2056" s="78"/>
      <c r="L2056" s="78"/>
    </row>
    <row r="2057" spans="11:12" x14ac:dyDescent="0.25">
      <c r="K2057" s="78"/>
      <c r="L2057" s="78"/>
    </row>
    <row r="2058" spans="11:12" x14ac:dyDescent="0.25">
      <c r="K2058" s="78"/>
      <c r="L2058" s="78"/>
    </row>
    <row r="2059" spans="11:12" x14ac:dyDescent="0.25">
      <c r="K2059" s="78"/>
      <c r="L2059" s="78"/>
    </row>
    <row r="2060" spans="11:12" x14ac:dyDescent="0.25">
      <c r="K2060" s="78"/>
      <c r="L2060" s="78"/>
    </row>
    <row r="2061" spans="11:12" x14ac:dyDescent="0.25">
      <c r="K2061" s="78"/>
      <c r="L2061" s="78"/>
    </row>
    <row r="2062" spans="11:12" x14ac:dyDescent="0.25">
      <c r="K2062" s="78"/>
      <c r="L2062" s="78"/>
    </row>
    <row r="2063" spans="11:12" x14ac:dyDescent="0.25">
      <c r="K2063" s="78"/>
      <c r="L2063" s="78"/>
    </row>
    <row r="2064" spans="11:12" x14ac:dyDescent="0.25">
      <c r="K2064" s="78"/>
      <c r="L2064" s="78"/>
    </row>
    <row r="2065" spans="11:12" x14ac:dyDescent="0.25">
      <c r="K2065" s="78"/>
      <c r="L2065" s="78"/>
    </row>
    <row r="2066" spans="11:12" x14ac:dyDescent="0.25">
      <c r="K2066" s="78"/>
      <c r="L2066" s="78"/>
    </row>
    <row r="2067" spans="11:12" x14ac:dyDescent="0.25">
      <c r="K2067" s="78"/>
      <c r="L2067" s="78"/>
    </row>
    <row r="2068" spans="11:12" x14ac:dyDescent="0.25">
      <c r="K2068" s="78"/>
      <c r="L2068" s="78"/>
    </row>
    <row r="2069" spans="11:12" x14ac:dyDescent="0.25">
      <c r="K2069" s="78"/>
      <c r="L2069" s="78"/>
    </row>
    <row r="2070" spans="11:12" x14ac:dyDescent="0.25">
      <c r="K2070" s="78"/>
      <c r="L2070" s="78"/>
    </row>
    <row r="2071" spans="11:12" x14ac:dyDescent="0.25">
      <c r="K2071" s="78"/>
      <c r="L2071" s="78"/>
    </row>
    <row r="2072" spans="11:12" x14ac:dyDescent="0.25">
      <c r="K2072" s="78"/>
      <c r="L2072" s="78"/>
    </row>
    <row r="2073" spans="11:12" x14ac:dyDescent="0.25">
      <c r="K2073" s="78"/>
      <c r="L2073" s="78"/>
    </row>
    <row r="2074" spans="11:12" x14ac:dyDescent="0.25">
      <c r="K2074" s="78"/>
      <c r="L2074" s="78"/>
    </row>
    <row r="2075" spans="11:12" x14ac:dyDescent="0.25">
      <c r="K2075" s="78"/>
      <c r="L2075" s="78"/>
    </row>
    <row r="2076" spans="11:12" x14ac:dyDescent="0.25">
      <c r="K2076" s="78"/>
      <c r="L2076" s="78"/>
    </row>
    <row r="2077" spans="11:12" x14ac:dyDescent="0.25">
      <c r="K2077" s="78"/>
      <c r="L2077" s="78"/>
    </row>
    <row r="2078" spans="11:12" x14ac:dyDescent="0.25">
      <c r="K2078" s="78"/>
      <c r="L2078" s="78"/>
    </row>
    <row r="2079" spans="11:12" x14ac:dyDescent="0.25">
      <c r="K2079" s="78"/>
      <c r="L2079" s="78"/>
    </row>
    <row r="2080" spans="11:12" x14ac:dyDescent="0.25">
      <c r="K2080" s="78"/>
      <c r="L2080" s="78"/>
    </row>
    <row r="2081" spans="11:12" x14ac:dyDescent="0.25">
      <c r="K2081" s="78"/>
      <c r="L2081" s="78"/>
    </row>
    <row r="2082" spans="11:12" x14ac:dyDescent="0.25">
      <c r="K2082" s="78"/>
      <c r="L2082" s="78"/>
    </row>
    <row r="2083" spans="11:12" x14ac:dyDescent="0.25">
      <c r="K2083" s="78"/>
      <c r="L2083" s="78"/>
    </row>
    <row r="2084" spans="11:12" x14ac:dyDescent="0.25">
      <c r="K2084" s="78"/>
      <c r="L2084" s="78"/>
    </row>
    <row r="2085" spans="11:12" x14ac:dyDescent="0.25">
      <c r="K2085" s="78"/>
      <c r="L2085" s="78"/>
    </row>
    <row r="2086" spans="11:12" x14ac:dyDescent="0.25">
      <c r="K2086" s="78"/>
      <c r="L2086" s="78"/>
    </row>
    <row r="2087" spans="11:12" x14ac:dyDescent="0.25">
      <c r="K2087" s="78"/>
      <c r="L2087" s="78"/>
    </row>
    <row r="2088" spans="11:12" x14ac:dyDescent="0.25">
      <c r="K2088" s="78"/>
      <c r="L2088" s="78"/>
    </row>
    <row r="2089" spans="11:12" x14ac:dyDescent="0.25">
      <c r="K2089" s="78"/>
      <c r="L2089" s="78"/>
    </row>
    <row r="2090" spans="11:12" x14ac:dyDescent="0.25">
      <c r="K2090" s="78"/>
      <c r="L2090" s="78"/>
    </row>
    <row r="2091" spans="11:12" x14ac:dyDescent="0.25">
      <c r="K2091" s="78"/>
      <c r="L2091" s="78"/>
    </row>
    <row r="2092" spans="11:12" x14ac:dyDescent="0.25">
      <c r="K2092" s="78"/>
      <c r="L2092" s="78"/>
    </row>
    <row r="2093" spans="11:12" x14ac:dyDescent="0.25">
      <c r="K2093" s="78"/>
      <c r="L2093" s="78"/>
    </row>
    <row r="2094" spans="11:12" x14ac:dyDescent="0.25">
      <c r="K2094" s="78"/>
      <c r="L2094" s="78"/>
    </row>
    <row r="2095" spans="11:12" x14ac:dyDescent="0.25">
      <c r="K2095" s="78"/>
      <c r="L2095" s="78"/>
    </row>
    <row r="2096" spans="11:12" x14ac:dyDescent="0.25">
      <c r="K2096" s="78"/>
      <c r="L2096" s="78"/>
    </row>
    <row r="2097" spans="11:12" x14ac:dyDescent="0.25">
      <c r="K2097" s="78"/>
      <c r="L2097" s="78"/>
    </row>
    <row r="2098" spans="11:12" x14ac:dyDescent="0.25">
      <c r="K2098" s="78"/>
      <c r="L2098" s="78"/>
    </row>
    <row r="2099" spans="11:12" x14ac:dyDescent="0.25">
      <c r="K2099" s="78"/>
      <c r="L2099" s="78"/>
    </row>
    <row r="2100" spans="11:12" x14ac:dyDescent="0.25">
      <c r="K2100" s="78"/>
      <c r="L2100" s="78"/>
    </row>
    <row r="2101" spans="11:12" x14ac:dyDescent="0.25">
      <c r="K2101" s="78"/>
      <c r="L2101" s="78"/>
    </row>
    <row r="2102" spans="11:12" x14ac:dyDescent="0.25">
      <c r="K2102" s="78"/>
      <c r="L2102" s="78"/>
    </row>
    <row r="2103" spans="11:12" x14ac:dyDescent="0.25">
      <c r="K2103" s="78"/>
      <c r="L2103" s="78"/>
    </row>
    <row r="2104" spans="11:12" x14ac:dyDescent="0.25">
      <c r="K2104" s="78"/>
      <c r="L2104" s="78"/>
    </row>
    <row r="2105" spans="11:12" x14ac:dyDescent="0.25">
      <c r="K2105" s="78"/>
      <c r="L2105" s="78"/>
    </row>
    <row r="2106" spans="11:12" x14ac:dyDescent="0.25">
      <c r="K2106" s="78"/>
      <c r="L2106" s="78"/>
    </row>
    <row r="2107" spans="11:12" x14ac:dyDescent="0.25">
      <c r="K2107" s="78"/>
      <c r="L2107" s="78"/>
    </row>
    <row r="2108" spans="11:12" x14ac:dyDescent="0.25">
      <c r="K2108" s="78"/>
      <c r="L2108" s="78"/>
    </row>
    <row r="2109" spans="11:12" x14ac:dyDescent="0.25">
      <c r="K2109" s="78"/>
      <c r="L2109" s="78"/>
    </row>
    <row r="2110" spans="11:12" x14ac:dyDescent="0.25">
      <c r="K2110" s="78"/>
      <c r="L2110" s="78"/>
    </row>
    <row r="2111" spans="11:12" x14ac:dyDescent="0.25">
      <c r="K2111" s="78"/>
      <c r="L2111" s="78"/>
    </row>
    <row r="2112" spans="11:12" x14ac:dyDescent="0.25">
      <c r="K2112" s="78"/>
      <c r="L2112" s="78"/>
    </row>
    <row r="2113" spans="11:12" x14ac:dyDescent="0.25">
      <c r="K2113" s="78"/>
      <c r="L2113" s="78"/>
    </row>
    <row r="2114" spans="11:12" x14ac:dyDescent="0.25">
      <c r="K2114" s="78"/>
      <c r="L2114" s="78"/>
    </row>
    <row r="2115" spans="11:12" x14ac:dyDescent="0.25">
      <c r="K2115" s="78"/>
      <c r="L2115" s="78"/>
    </row>
    <row r="2116" spans="11:12" x14ac:dyDescent="0.25">
      <c r="K2116" s="78"/>
      <c r="L2116" s="78"/>
    </row>
    <row r="2117" spans="11:12" x14ac:dyDescent="0.25">
      <c r="K2117" s="78"/>
      <c r="L2117" s="78"/>
    </row>
    <row r="2118" spans="11:12" x14ac:dyDescent="0.25">
      <c r="K2118" s="78"/>
      <c r="L2118" s="78"/>
    </row>
    <row r="2119" spans="11:12" x14ac:dyDescent="0.25">
      <c r="K2119" s="78"/>
      <c r="L2119" s="78"/>
    </row>
    <row r="2120" spans="11:12" x14ac:dyDescent="0.25">
      <c r="K2120" s="78"/>
      <c r="L2120" s="78"/>
    </row>
    <row r="2121" spans="11:12" x14ac:dyDescent="0.25">
      <c r="K2121" s="78"/>
      <c r="L2121" s="78"/>
    </row>
    <row r="2122" spans="11:12" x14ac:dyDescent="0.25">
      <c r="K2122" s="78"/>
      <c r="L2122" s="78"/>
    </row>
    <row r="2123" spans="11:12" x14ac:dyDescent="0.25">
      <c r="K2123" s="78"/>
      <c r="L2123" s="78"/>
    </row>
    <row r="2124" spans="11:12" x14ac:dyDescent="0.25">
      <c r="K2124" s="78"/>
      <c r="L2124" s="78"/>
    </row>
    <row r="2125" spans="11:12" x14ac:dyDescent="0.25">
      <c r="K2125" s="78"/>
      <c r="L2125" s="78"/>
    </row>
    <row r="2126" spans="11:12" x14ac:dyDescent="0.25">
      <c r="K2126" s="78"/>
      <c r="L2126" s="78"/>
    </row>
    <row r="2127" spans="11:12" x14ac:dyDescent="0.25">
      <c r="K2127" s="78"/>
      <c r="L2127" s="78"/>
    </row>
    <row r="2128" spans="11:12" x14ac:dyDescent="0.25">
      <c r="K2128" s="78"/>
      <c r="L2128" s="78"/>
    </row>
    <row r="2129" spans="11:12" x14ac:dyDescent="0.25">
      <c r="K2129" s="78"/>
      <c r="L2129" s="78"/>
    </row>
    <row r="2130" spans="11:12" x14ac:dyDescent="0.25">
      <c r="K2130" s="78"/>
      <c r="L2130" s="78"/>
    </row>
    <row r="2131" spans="11:12" x14ac:dyDescent="0.25">
      <c r="K2131" s="78"/>
      <c r="L2131" s="78"/>
    </row>
    <row r="2132" spans="11:12" x14ac:dyDescent="0.25">
      <c r="K2132" s="78"/>
      <c r="L2132" s="78"/>
    </row>
    <row r="2133" spans="11:12" x14ac:dyDescent="0.25">
      <c r="K2133" s="78"/>
      <c r="L2133" s="78"/>
    </row>
    <row r="2134" spans="11:12" x14ac:dyDescent="0.25">
      <c r="K2134" s="78"/>
      <c r="L2134" s="78"/>
    </row>
    <row r="2135" spans="11:12" x14ac:dyDescent="0.25">
      <c r="K2135" s="78"/>
      <c r="L2135" s="78"/>
    </row>
    <row r="2136" spans="11:12" x14ac:dyDescent="0.25">
      <c r="K2136" s="78"/>
      <c r="L2136" s="78"/>
    </row>
    <row r="2137" spans="11:12" x14ac:dyDescent="0.25">
      <c r="K2137" s="78"/>
      <c r="L2137" s="78"/>
    </row>
    <row r="2138" spans="11:12" x14ac:dyDescent="0.25">
      <c r="K2138" s="78"/>
      <c r="L2138" s="78"/>
    </row>
    <row r="2139" spans="11:12" x14ac:dyDescent="0.25">
      <c r="K2139" s="78"/>
      <c r="L2139" s="78"/>
    </row>
    <row r="2140" spans="11:12" x14ac:dyDescent="0.25">
      <c r="K2140" s="78"/>
      <c r="L2140" s="78"/>
    </row>
    <row r="2141" spans="11:12" x14ac:dyDescent="0.25">
      <c r="K2141" s="78"/>
      <c r="L2141" s="78"/>
    </row>
    <row r="2142" spans="11:12" x14ac:dyDescent="0.25">
      <c r="K2142" s="78"/>
      <c r="L2142" s="78"/>
    </row>
    <row r="2143" spans="11:12" x14ac:dyDescent="0.25">
      <c r="K2143" s="78"/>
      <c r="L2143" s="78"/>
    </row>
    <row r="2144" spans="11:12" x14ac:dyDescent="0.25">
      <c r="K2144" s="78"/>
      <c r="L2144" s="78"/>
    </row>
    <row r="2145" spans="11:12" x14ac:dyDescent="0.25">
      <c r="K2145" s="78"/>
      <c r="L2145" s="78"/>
    </row>
    <row r="2146" spans="11:12" x14ac:dyDescent="0.25">
      <c r="K2146" s="78"/>
      <c r="L2146" s="78"/>
    </row>
    <row r="2147" spans="11:12" x14ac:dyDescent="0.25">
      <c r="K2147" s="78"/>
      <c r="L2147" s="78"/>
    </row>
    <row r="2148" spans="11:12" x14ac:dyDescent="0.25">
      <c r="K2148" s="78"/>
      <c r="L2148" s="78"/>
    </row>
    <row r="2149" spans="11:12" x14ac:dyDescent="0.25">
      <c r="K2149" s="78"/>
      <c r="L2149" s="78"/>
    </row>
    <row r="2150" spans="11:12" x14ac:dyDescent="0.25">
      <c r="K2150" s="78"/>
      <c r="L2150" s="78"/>
    </row>
    <row r="2151" spans="11:12" x14ac:dyDescent="0.25">
      <c r="K2151" s="78"/>
      <c r="L2151" s="78"/>
    </row>
    <row r="2152" spans="11:12" x14ac:dyDescent="0.25">
      <c r="K2152" s="78"/>
      <c r="L2152" s="78"/>
    </row>
    <row r="2153" spans="11:12" x14ac:dyDescent="0.25">
      <c r="K2153" s="78"/>
      <c r="L2153" s="78"/>
    </row>
    <row r="2154" spans="11:12" x14ac:dyDescent="0.25">
      <c r="K2154" s="78"/>
      <c r="L2154" s="78"/>
    </row>
    <row r="2155" spans="11:12" x14ac:dyDescent="0.25">
      <c r="K2155" s="78"/>
      <c r="L2155" s="78"/>
    </row>
    <row r="2156" spans="11:12" x14ac:dyDescent="0.25">
      <c r="K2156" s="78"/>
      <c r="L2156" s="78"/>
    </row>
    <row r="2157" spans="11:12" x14ac:dyDescent="0.25">
      <c r="K2157" s="78"/>
      <c r="L2157" s="78"/>
    </row>
    <row r="2158" spans="11:12" x14ac:dyDescent="0.25">
      <c r="K2158" s="78"/>
      <c r="L2158" s="78"/>
    </row>
    <row r="2159" spans="11:12" x14ac:dyDescent="0.25">
      <c r="K2159" s="78"/>
      <c r="L2159" s="78"/>
    </row>
    <row r="2160" spans="11:12" x14ac:dyDescent="0.25">
      <c r="K2160" s="78"/>
      <c r="L2160" s="78"/>
    </row>
    <row r="2161" spans="11:12" x14ac:dyDescent="0.25">
      <c r="K2161" s="78"/>
      <c r="L2161" s="78"/>
    </row>
    <row r="2162" spans="11:12" x14ac:dyDescent="0.25">
      <c r="K2162" s="78"/>
      <c r="L2162" s="78"/>
    </row>
    <row r="2163" spans="11:12" x14ac:dyDescent="0.25">
      <c r="K2163" s="78"/>
      <c r="L2163" s="78"/>
    </row>
    <row r="2164" spans="11:12" x14ac:dyDescent="0.25">
      <c r="K2164" s="78"/>
      <c r="L2164" s="78"/>
    </row>
    <row r="2165" spans="11:12" x14ac:dyDescent="0.25">
      <c r="K2165" s="78"/>
      <c r="L2165" s="78"/>
    </row>
    <row r="2166" spans="11:12" x14ac:dyDescent="0.25">
      <c r="K2166" s="78"/>
      <c r="L2166" s="78"/>
    </row>
    <row r="2167" spans="11:12" x14ac:dyDescent="0.25">
      <c r="K2167" s="78"/>
      <c r="L2167" s="78"/>
    </row>
    <row r="2168" spans="11:12" x14ac:dyDescent="0.25">
      <c r="K2168" s="78"/>
      <c r="L2168" s="78"/>
    </row>
    <row r="2169" spans="11:12" x14ac:dyDescent="0.25">
      <c r="K2169" s="78"/>
      <c r="L2169" s="78"/>
    </row>
    <row r="2170" spans="11:12" x14ac:dyDescent="0.25">
      <c r="K2170" s="78"/>
      <c r="L2170" s="78"/>
    </row>
    <row r="2171" spans="11:12" x14ac:dyDescent="0.25">
      <c r="K2171" s="78"/>
      <c r="L2171" s="78"/>
    </row>
    <row r="2172" spans="11:12" x14ac:dyDescent="0.25">
      <c r="K2172" s="78"/>
      <c r="L2172" s="78"/>
    </row>
    <row r="2173" spans="11:12" x14ac:dyDescent="0.25">
      <c r="K2173" s="78"/>
      <c r="L2173" s="78"/>
    </row>
    <row r="2174" spans="11:12" x14ac:dyDescent="0.25">
      <c r="K2174" s="78"/>
      <c r="L2174" s="78"/>
    </row>
    <row r="2175" spans="11:12" x14ac:dyDescent="0.25">
      <c r="K2175" s="78"/>
      <c r="L2175" s="78"/>
    </row>
    <row r="2176" spans="11:12" x14ac:dyDescent="0.25">
      <c r="K2176" s="78"/>
      <c r="L2176" s="78"/>
    </row>
    <row r="2177" spans="11:12" x14ac:dyDescent="0.25">
      <c r="K2177" s="78"/>
      <c r="L2177" s="78"/>
    </row>
    <row r="2178" spans="11:12" x14ac:dyDescent="0.25">
      <c r="K2178" s="78"/>
      <c r="L2178" s="78"/>
    </row>
    <row r="2179" spans="11:12" x14ac:dyDescent="0.25">
      <c r="K2179" s="78"/>
      <c r="L2179" s="78"/>
    </row>
    <row r="2180" spans="11:12" x14ac:dyDescent="0.25">
      <c r="K2180" s="78"/>
      <c r="L2180" s="78"/>
    </row>
    <row r="2181" spans="11:12" x14ac:dyDescent="0.25">
      <c r="K2181" s="78"/>
      <c r="L2181" s="78"/>
    </row>
    <row r="2182" spans="11:12" x14ac:dyDescent="0.25">
      <c r="K2182" s="78"/>
      <c r="L2182" s="78"/>
    </row>
    <row r="2183" spans="11:12" x14ac:dyDescent="0.25">
      <c r="K2183" s="78"/>
      <c r="L2183" s="78"/>
    </row>
    <row r="2184" spans="11:12" x14ac:dyDescent="0.25">
      <c r="K2184" s="78"/>
      <c r="L2184" s="78"/>
    </row>
    <row r="2185" spans="11:12" x14ac:dyDescent="0.25">
      <c r="K2185" s="78"/>
      <c r="L2185" s="78"/>
    </row>
    <row r="2186" spans="11:12" x14ac:dyDescent="0.25">
      <c r="K2186" s="78"/>
      <c r="L2186" s="78"/>
    </row>
    <row r="2187" spans="11:12" x14ac:dyDescent="0.25">
      <c r="K2187" s="78"/>
      <c r="L2187" s="78"/>
    </row>
    <row r="2188" spans="11:12" x14ac:dyDescent="0.25">
      <c r="K2188" s="78"/>
      <c r="L2188" s="78"/>
    </row>
    <row r="2189" spans="11:12" x14ac:dyDescent="0.25">
      <c r="K2189" s="78"/>
      <c r="L2189" s="78"/>
    </row>
    <row r="2190" spans="11:12" x14ac:dyDescent="0.25">
      <c r="K2190" s="78"/>
      <c r="L2190" s="78"/>
    </row>
    <row r="2191" spans="11:12" x14ac:dyDescent="0.25">
      <c r="K2191" s="78"/>
      <c r="L2191" s="78"/>
    </row>
    <row r="2192" spans="11:12" x14ac:dyDescent="0.25">
      <c r="K2192" s="78"/>
      <c r="L2192" s="78"/>
    </row>
    <row r="2193" spans="11:12" x14ac:dyDescent="0.25">
      <c r="K2193" s="78"/>
      <c r="L2193" s="78"/>
    </row>
    <row r="2194" spans="11:12" x14ac:dyDescent="0.25">
      <c r="K2194" s="78"/>
      <c r="L2194" s="78"/>
    </row>
    <row r="2195" spans="11:12" x14ac:dyDescent="0.25">
      <c r="K2195" s="78"/>
      <c r="L2195" s="78"/>
    </row>
    <row r="2196" spans="11:12" x14ac:dyDescent="0.25">
      <c r="K2196" s="78"/>
      <c r="L2196" s="78"/>
    </row>
    <row r="2197" spans="11:12" x14ac:dyDescent="0.25">
      <c r="K2197" s="78"/>
      <c r="L2197" s="78"/>
    </row>
    <row r="2198" spans="11:12" x14ac:dyDescent="0.25">
      <c r="K2198" s="78"/>
      <c r="L2198" s="78"/>
    </row>
    <row r="2199" spans="11:12" x14ac:dyDescent="0.25">
      <c r="K2199" s="78"/>
      <c r="L2199" s="78"/>
    </row>
    <row r="2200" spans="11:12" x14ac:dyDescent="0.25">
      <c r="K2200" s="78"/>
      <c r="L2200" s="78"/>
    </row>
    <row r="2201" spans="11:12" x14ac:dyDescent="0.25">
      <c r="K2201" s="78"/>
      <c r="L2201" s="78"/>
    </row>
    <row r="2202" spans="11:12" x14ac:dyDescent="0.25">
      <c r="K2202" s="78"/>
      <c r="L2202" s="78"/>
    </row>
    <row r="2203" spans="11:12" x14ac:dyDescent="0.25">
      <c r="K2203" s="78"/>
      <c r="L2203" s="78"/>
    </row>
    <row r="2204" spans="11:12" x14ac:dyDescent="0.25">
      <c r="K2204" s="78"/>
      <c r="L2204" s="78"/>
    </row>
    <row r="2205" spans="11:12" x14ac:dyDescent="0.25">
      <c r="K2205" s="78"/>
      <c r="L2205" s="78"/>
    </row>
    <row r="2206" spans="11:12" x14ac:dyDescent="0.25">
      <c r="K2206" s="78"/>
      <c r="L2206" s="78"/>
    </row>
    <row r="2207" spans="11:12" x14ac:dyDescent="0.25">
      <c r="K2207" s="78"/>
      <c r="L2207" s="78"/>
    </row>
    <row r="2208" spans="11:12" x14ac:dyDescent="0.25">
      <c r="K2208" s="78"/>
      <c r="L2208" s="78"/>
    </row>
    <row r="2209" spans="11:12" x14ac:dyDescent="0.25">
      <c r="K2209" s="78"/>
      <c r="L2209" s="78"/>
    </row>
    <row r="2210" spans="11:12" x14ac:dyDescent="0.25">
      <c r="K2210" s="78"/>
      <c r="L2210" s="78"/>
    </row>
    <row r="2211" spans="11:12" x14ac:dyDescent="0.25">
      <c r="K2211" s="78"/>
      <c r="L2211" s="78"/>
    </row>
    <row r="2212" spans="11:12" x14ac:dyDescent="0.25">
      <c r="K2212" s="78"/>
      <c r="L2212" s="78"/>
    </row>
    <row r="2213" spans="11:12" x14ac:dyDescent="0.25">
      <c r="K2213" s="78"/>
      <c r="L2213" s="78"/>
    </row>
    <row r="2214" spans="11:12" x14ac:dyDescent="0.25">
      <c r="K2214" s="78"/>
      <c r="L2214" s="78"/>
    </row>
    <row r="2215" spans="11:12" x14ac:dyDescent="0.25">
      <c r="K2215" s="78"/>
      <c r="L2215" s="78"/>
    </row>
    <row r="2216" spans="11:12" x14ac:dyDescent="0.25">
      <c r="K2216" s="78"/>
      <c r="L2216" s="78"/>
    </row>
    <row r="2217" spans="11:12" x14ac:dyDescent="0.25">
      <c r="K2217" s="78"/>
      <c r="L2217" s="78"/>
    </row>
    <row r="2218" spans="11:12" x14ac:dyDescent="0.25">
      <c r="K2218" s="78"/>
      <c r="L2218" s="78"/>
    </row>
    <row r="2219" spans="11:12" x14ac:dyDescent="0.25">
      <c r="K2219" s="78"/>
      <c r="L2219" s="78"/>
    </row>
    <row r="2220" spans="11:12" x14ac:dyDescent="0.25">
      <c r="K2220" s="78"/>
      <c r="L2220" s="78"/>
    </row>
    <row r="2221" spans="11:12" x14ac:dyDescent="0.25">
      <c r="K2221" s="78"/>
      <c r="L2221" s="78"/>
    </row>
    <row r="2222" spans="11:12" x14ac:dyDescent="0.25">
      <c r="K2222" s="78"/>
      <c r="L2222" s="78"/>
    </row>
    <row r="2223" spans="11:12" x14ac:dyDescent="0.25">
      <c r="K2223" s="78"/>
      <c r="L2223" s="78"/>
    </row>
    <row r="2224" spans="11:12" x14ac:dyDescent="0.25">
      <c r="K2224" s="78"/>
      <c r="L2224" s="78"/>
    </row>
    <row r="2225" spans="11:12" x14ac:dyDescent="0.25">
      <c r="K2225" s="78"/>
      <c r="L2225" s="78"/>
    </row>
    <row r="2226" spans="11:12" x14ac:dyDescent="0.25">
      <c r="K2226" s="78"/>
      <c r="L2226" s="78"/>
    </row>
    <row r="2227" spans="11:12" x14ac:dyDescent="0.25">
      <c r="K2227" s="78"/>
      <c r="L2227" s="78"/>
    </row>
    <row r="2228" spans="11:12" x14ac:dyDescent="0.25">
      <c r="K2228" s="78"/>
      <c r="L2228" s="78"/>
    </row>
    <row r="2229" spans="11:12" x14ac:dyDescent="0.25">
      <c r="K2229" s="78"/>
      <c r="L2229" s="78"/>
    </row>
    <row r="2230" spans="11:12" x14ac:dyDescent="0.25">
      <c r="K2230" s="78"/>
      <c r="L2230" s="78"/>
    </row>
    <row r="2231" spans="11:12" x14ac:dyDescent="0.25">
      <c r="K2231" s="78"/>
      <c r="L2231" s="78"/>
    </row>
    <row r="2232" spans="11:12" x14ac:dyDescent="0.25">
      <c r="K2232" s="78"/>
      <c r="L2232" s="78"/>
    </row>
    <row r="2233" spans="11:12" x14ac:dyDescent="0.25">
      <c r="K2233" s="78"/>
      <c r="L2233" s="78"/>
    </row>
    <row r="2234" spans="11:12" x14ac:dyDescent="0.25">
      <c r="K2234" s="78"/>
      <c r="L2234" s="78"/>
    </row>
    <row r="2235" spans="11:12" x14ac:dyDescent="0.25">
      <c r="K2235" s="78"/>
      <c r="L2235" s="78"/>
    </row>
    <row r="2236" spans="11:12" x14ac:dyDescent="0.25">
      <c r="K2236" s="78"/>
      <c r="L2236" s="78"/>
    </row>
    <row r="2237" spans="11:12" x14ac:dyDescent="0.25">
      <c r="K2237" s="78"/>
      <c r="L2237" s="78"/>
    </row>
    <row r="2238" spans="11:12" x14ac:dyDescent="0.25">
      <c r="K2238" s="78"/>
      <c r="L2238" s="78"/>
    </row>
    <row r="2239" spans="11:12" x14ac:dyDescent="0.25">
      <c r="K2239" s="78"/>
      <c r="L2239" s="78"/>
    </row>
    <row r="2240" spans="11:12" x14ac:dyDescent="0.25">
      <c r="K2240" s="78"/>
      <c r="L2240" s="78"/>
    </row>
    <row r="2241" spans="11:12" x14ac:dyDescent="0.25">
      <c r="K2241" s="78"/>
      <c r="L2241" s="78"/>
    </row>
    <row r="2242" spans="11:12" x14ac:dyDescent="0.25">
      <c r="K2242" s="78"/>
      <c r="L2242" s="78"/>
    </row>
    <row r="2243" spans="11:12" x14ac:dyDescent="0.25">
      <c r="K2243" s="78"/>
      <c r="L2243" s="78"/>
    </row>
    <row r="2244" spans="11:12" x14ac:dyDescent="0.25">
      <c r="K2244" s="78"/>
      <c r="L2244" s="78"/>
    </row>
    <row r="2245" spans="11:12" x14ac:dyDescent="0.25">
      <c r="K2245" s="78"/>
      <c r="L2245" s="78"/>
    </row>
    <row r="2246" spans="11:12" x14ac:dyDescent="0.25">
      <c r="K2246" s="78"/>
      <c r="L2246" s="78"/>
    </row>
    <row r="2247" spans="11:12" x14ac:dyDescent="0.25">
      <c r="K2247" s="78"/>
      <c r="L2247" s="78"/>
    </row>
    <row r="2248" spans="11:12" x14ac:dyDescent="0.25">
      <c r="K2248" s="78"/>
      <c r="L2248" s="78"/>
    </row>
    <row r="2249" spans="11:12" x14ac:dyDescent="0.25">
      <c r="K2249" s="78"/>
      <c r="L2249" s="78"/>
    </row>
    <row r="2250" spans="11:12" x14ac:dyDescent="0.25">
      <c r="K2250" s="78"/>
      <c r="L2250" s="78"/>
    </row>
    <row r="2251" spans="11:12" x14ac:dyDescent="0.25">
      <c r="K2251" s="78"/>
      <c r="L2251" s="78"/>
    </row>
    <row r="2252" spans="11:12" x14ac:dyDescent="0.25">
      <c r="K2252" s="78"/>
      <c r="L2252" s="78"/>
    </row>
    <row r="2253" spans="11:12" x14ac:dyDescent="0.25">
      <c r="K2253" s="78"/>
      <c r="L2253" s="78"/>
    </row>
    <row r="2254" spans="11:12" x14ac:dyDescent="0.25">
      <c r="K2254" s="78"/>
      <c r="L2254" s="78"/>
    </row>
    <row r="2255" spans="11:12" x14ac:dyDescent="0.25">
      <c r="K2255" s="78"/>
      <c r="L2255" s="78"/>
    </row>
    <row r="2256" spans="11:12" x14ac:dyDescent="0.25">
      <c r="K2256" s="78"/>
      <c r="L2256" s="78"/>
    </row>
    <row r="2257" spans="11:12" x14ac:dyDescent="0.25">
      <c r="K2257" s="78"/>
      <c r="L2257" s="78"/>
    </row>
    <row r="2258" spans="11:12" x14ac:dyDescent="0.25">
      <c r="K2258" s="78"/>
      <c r="L2258" s="78"/>
    </row>
    <row r="2259" spans="11:12" x14ac:dyDescent="0.25">
      <c r="K2259" s="78"/>
      <c r="L2259" s="78"/>
    </row>
    <row r="2260" spans="11:12" x14ac:dyDescent="0.25">
      <c r="K2260" s="78"/>
      <c r="L2260" s="78"/>
    </row>
    <row r="2261" spans="11:12" x14ac:dyDescent="0.25">
      <c r="K2261" s="78"/>
      <c r="L2261" s="78"/>
    </row>
    <row r="2262" spans="11:12" x14ac:dyDescent="0.25">
      <c r="K2262" s="78"/>
      <c r="L2262" s="78"/>
    </row>
    <row r="2263" spans="11:12" x14ac:dyDescent="0.25">
      <c r="K2263" s="78"/>
      <c r="L2263" s="78"/>
    </row>
    <row r="2264" spans="11:12" x14ac:dyDescent="0.25">
      <c r="K2264" s="78"/>
      <c r="L2264" s="78"/>
    </row>
    <row r="2265" spans="11:12" x14ac:dyDescent="0.25">
      <c r="K2265" s="78"/>
      <c r="L2265" s="78"/>
    </row>
    <row r="2266" spans="11:12" x14ac:dyDescent="0.25">
      <c r="K2266" s="78"/>
      <c r="L2266" s="78"/>
    </row>
    <row r="2267" spans="11:12" x14ac:dyDescent="0.25">
      <c r="K2267" s="78"/>
      <c r="L2267" s="78"/>
    </row>
    <row r="2268" spans="11:12" x14ac:dyDescent="0.25">
      <c r="K2268" s="78"/>
      <c r="L2268" s="78"/>
    </row>
    <row r="2269" spans="11:12" x14ac:dyDescent="0.25">
      <c r="K2269" s="78"/>
      <c r="L2269" s="78"/>
    </row>
    <row r="2270" spans="11:12" x14ac:dyDescent="0.25">
      <c r="K2270" s="78"/>
      <c r="L2270" s="78"/>
    </row>
    <row r="2271" spans="11:12" x14ac:dyDescent="0.25">
      <c r="K2271" s="78"/>
      <c r="L2271" s="78"/>
    </row>
    <row r="2272" spans="11:12" x14ac:dyDescent="0.25">
      <c r="K2272" s="78"/>
      <c r="L2272" s="78"/>
    </row>
    <row r="2273" spans="11:12" x14ac:dyDescent="0.25">
      <c r="K2273" s="78"/>
      <c r="L2273" s="78"/>
    </row>
    <row r="2274" spans="11:12" x14ac:dyDescent="0.25">
      <c r="K2274" s="78"/>
      <c r="L2274" s="78"/>
    </row>
    <row r="2275" spans="11:12" x14ac:dyDescent="0.25">
      <c r="K2275" s="78"/>
      <c r="L2275" s="78"/>
    </row>
    <row r="2276" spans="11:12" x14ac:dyDescent="0.25">
      <c r="K2276" s="78"/>
      <c r="L2276" s="78"/>
    </row>
    <row r="2277" spans="11:12" x14ac:dyDescent="0.25">
      <c r="K2277" s="78"/>
      <c r="L2277" s="78"/>
    </row>
    <row r="2278" spans="11:12" x14ac:dyDescent="0.25">
      <c r="K2278" s="78"/>
      <c r="L2278" s="78"/>
    </row>
    <row r="2279" spans="11:12" x14ac:dyDescent="0.25">
      <c r="K2279" s="78"/>
      <c r="L2279" s="78"/>
    </row>
    <row r="2280" spans="11:12" x14ac:dyDescent="0.25">
      <c r="K2280" s="78"/>
      <c r="L2280" s="78"/>
    </row>
    <row r="2281" spans="11:12" x14ac:dyDescent="0.25">
      <c r="K2281" s="78"/>
      <c r="L2281" s="78"/>
    </row>
    <row r="2282" spans="11:12" x14ac:dyDescent="0.25">
      <c r="K2282" s="78"/>
      <c r="L2282" s="78"/>
    </row>
    <row r="2283" spans="11:12" x14ac:dyDescent="0.25">
      <c r="K2283" s="78"/>
      <c r="L2283" s="78"/>
    </row>
    <row r="2284" spans="11:12" x14ac:dyDescent="0.25">
      <c r="K2284" s="78"/>
      <c r="L2284" s="78"/>
    </row>
    <row r="2285" spans="11:12" x14ac:dyDescent="0.25">
      <c r="K2285" s="78"/>
      <c r="L2285" s="78"/>
    </row>
    <row r="2286" spans="11:12" x14ac:dyDescent="0.25">
      <c r="K2286" s="78"/>
      <c r="L2286" s="78"/>
    </row>
    <row r="2287" spans="11:12" x14ac:dyDescent="0.25">
      <c r="K2287" s="78"/>
      <c r="L2287" s="78"/>
    </row>
    <row r="2288" spans="11:12" x14ac:dyDescent="0.25">
      <c r="K2288" s="78"/>
      <c r="L2288" s="78"/>
    </row>
    <row r="2289" spans="11:12" x14ac:dyDescent="0.25">
      <c r="K2289" s="78"/>
      <c r="L2289" s="78"/>
    </row>
    <row r="2290" spans="11:12" x14ac:dyDescent="0.25">
      <c r="K2290" s="78"/>
      <c r="L2290" s="78"/>
    </row>
    <row r="2291" spans="11:12" x14ac:dyDescent="0.25">
      <c r="K2291" s="78"/>
      <c r="L2291" s="78"/>
    </row>
    <row r="2292" spans="11:12" x14ac:dyDescent="0.25">
      <c r="K2292" s="78"/>
      <c r="L2292" s="78"/>
    </row>
    <row r="2293" spans="11:12" x14ac:dyDescent="0.25">
      <c r="K2293" s="78"/>
      <c r="L2293" s="78"/>
    </row>
    <row r="2294" spans="11:12" x14ac:dyDescent="0.25">
      <c r="K2294" s="78"/>
      <c r="L2294" s="78"/>
    </row>
    <row r="2295" spans="11:12" x14ac:dyDescent="0.25">
      <c r="K2295" s="78"/>
      <c r="L2295" s="78"/>
    </row>
    <row r="2296" spans="11:12" x14ac:dyDescent="0.25">
      <c r="K2296" s="78"/>
      <c r="L2296" s="78"/>
    </row>
    <row r="2297" spans="11:12" x14ac:dyDescent="0.25">
      <c r="K2297" s="78"/>
      <c r="L2297" s="78"/>
    </row>
    <row r="2298" spans="11:12" x14ac:dyDescent="0.25">
      <c r="K2298" s="78"/>
      <c r="L2298" s="78"/>
    </row>
    <row r="2299" spans="11:12" x14ac:dyDescent="0.25">
      <c r="K2299" s="78"/>
      <c r="L2299" s="78"/>
    </row>
    <row r="2300" spans="11:12" x14ac:dyDescent="0.25">
      <c r="K2300" s="78"/>
      <c r="L2300" s="78"/>
    </row>
    <row r="2301" spans="11:12" x14ac:dyDescent="0.25">
      <c r="K2301" s="78"/>
      <c r="L2301" s="78"/>
    </row>
    <row r="2302" spans="11:12" x14ac:dyDescent="0.25">
      <c r="K2302" s="78"/>
      <c r="L2302" s="78"/>
    </row>
    <row r="2303" spans="11:12" x14ac:dyDescent="0.25">
      <c r="K2303" s="78"/>
      <c r="L2303" s="78"/>
    </row>
    <row r="2304" spans="11:12" x14ac:dyDescent="0.25">
      <c r="K2304" s="78"/>
      <c r="L2304" s="78"/>
    </row>
    <row r="2305" spans="11:12" x14ac:dyDescent="0.25">
      <c r="K2305" s="78"/>
      <c r="L2305" s="78"/>
    </row>
    <row r="2306" spans="11:12" x14ac:dyDescent="0.25">
      <c r="K2306" s="78"/>
      <c r="L2306" s="78"/>
    </row>
    <row r="2307" spans="11:12" x14ac:dyDescent="0.25">
      <c r="K2307" s="78"/>
      <c r="L2307" s="78"/>
    </row>
    <row r="2308" spans="11:12" x14ac:dyDescent="0.25">
      <c r="K2308" s="78"/>
      <c r="L2308" s="78"/>
    </row>
    <row r="2309" spans="11:12" x14ac:dyDescent="0.25">
      <c r="K2309" s="78"/>
      <c r="L2309" s="78"/>
    </row>
    <row r="2310" spans="11:12" x14ac:dyDescent="0.25">
      <c r="K2310" s="78"/>
      <c r="L2310" s="78"/>
    </row>
    <row r="2311" spans="11:12" x14ac:dyDescent="0.25">
      <c r="K2311" s="78"/>
      <c r="L2311" s="78"/>
    </row>
    <row r="2312" spans="11:12" x14ac:dyDescent="0.25">
      <c r="K2312" s="78"/>
      <c r="L2312" s="78"/>
    </row>
    <row r="2313" spans="11:12" x14ac:dyDescent="0.25">
      <c r="K2313" s="78"/>
      <c r="L2313" s="78"/>
    </row>
    <row r="2314" spans="11:12" x14ac:dyDescent="0.25">
      <c r="K2314" s="78"/>
      <c r="L2314" s="78"/>
    </row>
    <row r="2315" spans="11:12" x14ac:dyDescent="0.25">
      <c r="K2315" s="78"/>
      <c r="L2315" s="78"/>
    </row>
    <row r="2316" spans="11:12" x14ac:dyDescent="0.25">
      <c r="K2316" s="78"/>
      <c r="L2316" s="78"/>
    </row>
    <row r="2317" spans="11:12" x14ac:dyDescent="0.25">
      <c r="K2317" s="78"/>
      <c r="L2317" s="78"/>
    </row>
    <row r="2318" spans="11:12" x14ac:dyDescent="0.25">
      <c r="K2318" s="78"/>
      <c r="L2318" s="78"/>
    </row>
    <row r="2319" spans="11:12" x14ac:dyDescent="0.25">
      <c r="K2319" s="78"/>
      <c r="L2319" s="78"/>
    </row>
    <row r="2320" spans="11:12" x14ac:dyDescent="0.25">
      <c r="K2320" s="78"/>
      <c r="L2320" s="78"/>
    </row>
    <row r="2321" spans="11:12" x14ac:dyDescent="0.25">
      <c r="K2321" s="78"/>
      <c r="L2321" s="78"/>
    </row>
    <row r="2322" spans="11:12" x14ac:dyDescent="0.25">
      <c r="K2322" s="78"/>
      <c r="L2322" s="78"/>
    </row>
    <row r="2323" spans="11:12" x14ac:dyDescent="0.25">
      <c r="K2323" s="78"/>
      <c r="L2323" s="78"/>
    </row>
    <row r="2324" spans="11:12" x14ac:dyDescent="0.25">
      <c r="K2324" s="78"/>
      <c r="L2324" s="78"/>
    </row>
    <row r="2325" spans="11:12" x14ac:dyDescent="0.25">
      <c r="K2325" s="78"/>
      <c r="L2325" s="78"/>
    </row>
    <row r="2326" spans="11:12" x14ac:dyDescent="0.25">
      <c r="K2326" s="78"/>
      <c r="L2326" s="78"/>
    </row>
    <row r="2327" spans="11:12" x14ac:dyDescent="0.25">
      <c r="K2327" s="78"/>
      <c r="L2327" s="78"/>
    </row>
    <row r="2328" spans="11:12" x14ac:dyDescent="0.25">
      <c r="K2328" s="78"/>
      <c r="L2328" s="78"/>
    </row>
    <row r="2329" spans="11:12" x14ac:dyDescent="0.25">
      <c r="K2329" s="78"/>
      <c r="L2329" s="78"/>
    </row>
    <row r="2330" spans="11:12" x14ac:dyDescent="0.25">
      <c r="K2330" s="78"/>
      <c r="L2330" s="78"/>
    </row>
    <row r="2331" spans="11:12" x14ac:dyDescent="0.25">
      <c r="K2331" s="78"/>
      <c r="L2331" s="78"/>
    </row>
    <row r="2332" spans="11:12" x14ac:dyDescent="0.25">
      <c r="K2332" s="78"/>
      <c r="L2332" s="78"/>
    </row>
    <row r="2333" spans="11:12" x14ac:dyDescent="0.25">
      <c r="K2333" s="78"/>
      <c r="L2333" s="78"/>
    </row>
    <row r="2334" spans="11:12" x14ac:dyDescent="0.25">
      <c r="K2334" s="78"/>
      <c r="L2334" s="78"/>
    </row>
    <row r="2335" spans="11:12" x14ac:dyDescent="0.25">
      <c r="K2335" s="78"/>
      <c r="L2335" s="78"/>
    </row>
    <row r="2336" spans="11:12" x14ac:dyDescent="0.25">
      <c r="K2336" s="78"/>
      <c r="L2336" s="78"/>
    </row>
    <row r="2337" spans="11:12" x14ac:dyDescent="0.25">
      <c r="K2337" s="78"/>
      <c r="L2337" s="78"/>
    </row>
    <row r="2338" spans="11:12" x14ac:dyDescent="0.25">
      <c r="K2338" s="78"/>
      <c r="L2338" s="78"/>
    </row>
    <row r="2339" spans="11:12" x14ac:dyDescent="0.25">
      <c r="K2339" s="78"/>
      <c r="L2339" s="78"/>
    </row>
    <row r="2340" spans="11:12" x14ac:dyDescent="0.25">
      <c r="K2340" s="78"/>
      <c r="L2340" s="78"/>
    </row>
    <row r="2341" spans="11:12" x14ac:dyDescent="0.25">
      <c r="K2341" s="78"/>
      <c r="L2341" s="78"/>
    </row>
    <row r="2342" spans="11:12" x14ac:dyDescent="0.25">
      <c r="K2342" s="78"/>
      <c r="L2342" s="78"/>
    </row>
    <row r="2343" spans="11:12" x14ac:dyDescent="0.25">
      <c r="K2343" s="78"/>
      <c r="L2343" s="78"/>
    </row>
    <row r="2344" spans="11:12" x14ac:dyDescent="0.25">
      <c r="K2344" s="78"/>
      <c r="L2344" s="78"/>
    </row>
    <row r="2345" spans="11:12" x14ac:dyDescent="0.25">
      <c r="K2345" s="78"/>
      <c r="L2345" s="78"/>
    </row>
    <row r="2346" spans="11:12" x14ac:dyDescent="0.25">
      <c r="K2346" s="78"/>
      <c r="L2346" s="78"/>
    </row>
    <row r="2347" spans="11:12" x14ac:dyDescent="0.25">
      <c r="K2347" s="78"/>
      <c r="L2347" s="78"/>
    </row>
    <row r="2348" spans="11:12" x14ac:dyDescent="0.25">
      <c r="K2348" s="78"/>
      <c r="L2348" s="78"/>
    </row>
    <row r="2349" spans="11:12" x14ac:dyDescent="0.25">
      <c r="K2349" s="78"/>
      <c r="L2349" s="78"/>
    </row>
    <row r="2350" spans="11:12" x14ac:dyDescent="0.25">
      <c r="K2350" s="78"/>
      <c r="L2350" s="78"/>
    </row>
    <row r="2351" spans="11:12" x14ac:dyDescent="0.25">
      <c r="K2351" s="78"/>
      <c r="L2351" s="78"/>
    </row>
    <row r="2352" spans="11:12" x14ac:dyDescent="0.25">
      <c r="K2352" s="78"/>
      <c r="L2352" s="78"/>
    </row>
    <row r="2353" spans="11:12" x14ac:dyDescent="0.25">
      <c r="K2353" s="78"/>
      <c r="L2353" s="78"/>
    </row>
    <row r="2354" spans="11:12" x14ac:dyDescent="0.25">
      <c r="K2354" s="78"/>
      <c r="L2354" s="78"/>
    </row>
    <row r="2355" spans="11:12" x14ac:dyDescent="0.25">
      <c r="K2355" s="78"/>
      <c r="L2355" s="78"/>
    </row>
    <row r="2356" spans="11:12" x14ac:dyDescent="0.25">
      <c r="K2356" s="78"/>
      <c r="L2356" s="78"/>
    </row>
    <row r="2357" spans="11:12" x14ac:dyDescent="0.25">
      <c r="K2357" s="78"/>
      <c r="L2357" s="78"/>
    </row>
    <row r="2358" spans="11:12" x14ac:dyDescent="0.25">
      <c r="K2358" s="78"/>
      <c r="L2358" s="78"/>
    </row>
    <row r="2359" spans="11:12" x14ac:dyDescent="0.25">
      <c r="K2359" s="78"/>
      <c r="L2359" s="78"/>
    </row>
    <row r="2360" spans="11:12" x14ac:dyDescent="0.25">
      <c r="K2360" s="78"/>
      <c r="L2360" s="78"/>
    </row>
    <row r="2361" spans="11:12" x14ac:dyDescent="0.25">
      <c r="K2361" s="78"/>
      <c r="L2361" s="78"/>
    </row>
    <row r="2362" spans="11:12" x14ac:dyDescent="0.25">
      <c r="K2362" s="78"/>
      <c r="L2362" s="78"/>
    </row>
    <row r="2363" spans="11:12" x14ac:dyDescent="0.25">
      <c r="K2363" s="78"/>
      <c r="L2363" s="78"/>
    </row>
    <row r="2364" spans="11:12" x14ac:dyDescent="0.25">
      <c r="K2364" s="78"/>
      <c r="L2364" s="78"/>
    </row>
    <row r="2365" spans="11:12" x14ac:dyDescent="0.25">
      <c r="K2365" s="78"/>
      <c r="L2365" s="78"/>
    </row>
    <row r="2366" spans="11:12" x14ac:dyDescent="0.25">
      <c r="K2366" s="78"/>
      <c r="L2366" s="78"/>
    </row>
    <row r="2367" spans="11:12" x14ac:dyDescent="0.25">
      <c r="K2367" s="78"/>
      <c r="L2367" s="78"/>
    </row>
    <row r="2368" spans="11:12" x14ac:dyDescent="0.25">
      <c r="K2368" s="78"/>
      <c r="L2368" s="78"/>
    </row>
    <row r="2369" spans="11:12" x14ac:dyDescent="0.25">
      <c r="K2369" s="78"/>
      <c r="L2369" s="78"/>
    </row>
    <row r="2370" spans="11:12" x14ac:dyDescent="0.25">
      <c r="K2370" s="78"/>
      <c r="L2370" s="78"/>
    </row>
    <row r="2371" spans="11:12" x14ac:dyDescent="0.25">
      <c r="K2371" s="78"/>
      <c r="L2371" s="78"/>
    </row>
    <row r="2372" spans="11:12" x14ac:dyDescent="0.25">
      <c r="K2372" s="78"/>
      <c r="L2372" s="78"/>
    </row>
    <row r="2373" spans="11:12" x14ac:dyDescent="0.25">
      <c r="K2373" s="78"/>
      <c r="L2373" s="78"/>
    </row>
    <row r="2374" spans="11:12" x14ac:dyDescent="0.25">
      <c r="K2374" s="78"/>
      <c r="L2374" s="78"/>
    </row>
    <row r="2375" spans="11:12" x14ac:dyDescent="0.25">
      <c r="K2375" s="78"/>
      <c r="L2375" s="78"/>
    </row>
    <row r="2376" spans="11:12" x14ac:dyDescent="0.25">
      <c r="K2376" s="78"/>
      <c r="L2376" s="78"/>
    </row>
    <row r="2377" spans="11:12" x14ac:dyDescent="0.25">
      <c r="K2377" s="78"/>
      <c r="L2377" s="78"/>
    </row>
    <row r="2378" spans="11:12" x14ac:dyDescent="0.25">
      <c r="K2378" s="78"/>
      <c r="L2378" s="78"/>
    </row>
    <row r="2379" spans="11:12" x14ac:dyDescent="0.25">
      <c r="K2379" s="78"/>
      <c r="L2379" s="78"/>
    </row>
    <row r="2380" spans="11:12" x14ac:dyDescent="0.25">
      <c r="K2380" s="78"/>
      <c r="L2380" s="78"/>
    </row>
    <row r="2381" spans="11:12" x14ac:dyDescent="0.25">
      <c r="K2381" s="78"/>
      <c r="L2381" s="78"/>
    </row>
    <row r="2382" spans="11:12" x14ac:dyDescent="0.25">
      <c r="K2382" s="78"/>
      <c r="L2382" s="78"/>
    </row>
    <row r="2383" spans="11:12" x14ac:dyDescent="0.25">
      <c r="K2383" s="78"/>
      <c r="L2383" s="78"/>
    </row>
    <row r="2384" spans="11:12" x14ac:dyDescent="0.25">
      <c r="K2384" s="78"/>
      <c r="L2384" s="78"/>
    </row>
    <row r="2385" spans="11:12" x14ac:dyDescent="0.25">
      <c r="K2385" s="78"/>
      <c r="L2385" s="78"/>
    </row>
    <row r="2386" spans="11:12" x14ac:dyDescent="0.25">
      <c r="K2386" s="78"/>
      <c r="L2386" s="78"/>
    </row>
    <row r="2387" spans="11:12" x14ac:dyDescent="0.25">
      <c r="K2387" s="78"/>
      <c r="L2387" s="78"/>
    </row>
    <row r="2388" spans="11:12" x14ac:dyDescent="0.25">
      <c r="K2388" s="78"/>
      <c r="L2388" s="78"/>
    </row>
    <row r="2389" spans="11:12" x14ac:dyDescent="0.25">
      <c r="K2389" s="78"/>
      <c r="L2389" s="78"/>
    </row>
    <row r="2390" spans="11:12" x14ac:dyDescent="0.25">
      <c r="K2390" s="78"/>
      <c r="L2390" s="78"/>
    </row>
    <row r="2391" spans="11:12" x14ac:dyDescent="0.25">
      <c r="K2391" s="78"/>
      <c r="L2391" s="78"/>
    </row>
    <row r="2392" spans="11:12" x14ac:dyDescent="0.25">
      <c r="K2392" s="78"/>
      <c r="L2392" s="78"/>
    </row>
    <row r="2393" spans="11:12" x14ac:dyDescent="0.25">
      <c r="K2393" s="78"/>
      <c r="L2393" s="78"/>
    </row>
    <row r="2394" spans="11:12" x14ac:dyDescent="0.25">
      <c r="K2394" s="78"/>
      <c r="L2394" s="78"/>
    </row>
    <row r="2395" spans="11:12" x14ac:dyDescent="0.25">
      <c r="K2395" s="78"/>
      <c r="L2395" s="78"/>
    </row>
    <row r="2396" spans="11:12" x14ac:dyDescent="0.25">
      <c r="K2396" s="78"/>
      <c r="L2396" s="78"/>
    </row>
    <row r="2397" spans="11:12" x14ac:dyDescent="0.25">
      <c r="K2397" s="78"/>
      <c r="L2397" s="78"/>
    </row>
    <row r="2398" spans="11:12" x14ac:dyDescent="0.25">
      <c r="K2398" s="78"/>
      <c r="L2398" s="78"/>
    </row>
    <row r="2399" spans="11:12" x14ac:dyDescent="0.25">
      <c r="K2399" s="78"/>
      <c r="L2399" s="78"/>
    </row>
    <row r="2400" spans="11:12" x14ac:dyDescent="0.25">
      <c r="K2400" s="78"/>
      <c r="L2400" s="78"/>
    </row>
    <row r="2401" spans="11:12" x14ac:dyDescent="0.25">
      <c r="K2401" s="78"/>
      <c r="L2401" s="78"/>
    </row>
    <row r="2402" spans="11:12" x14ac:dyDescent="0.25">
      <c r="K2402" s="78"/>
      <c r="L2402" s="78"/>
    </row>
    <row r="2403" spans="11:12" x14ac:dyDescent="0.25">
      <c r="K2403" s="78"/>
      <c r="L2403" s="78"/>
    </row>
    <row r="2404" spans="11:12" x14ac:dyDescent="0.25">
      <c r="K2404" s="78"/>
      <c r="L2404" s="78"/>
    </row>
    <row r="2405" spans="11:12" x14ac:dyDescent="0.25">
      <c r="K2405" s="78"/>
      <c r="L2405" s="78"/>
    </row>
    <row r="2406" spans="11:12" x14ac:dyDescent="0.25">
      <c r="K2406" s="78"/>
      <c r="L2406" s="78"/>
    </row>
    <row r="2407" spans="11:12" x14ac:dyDescent="0.25">
      <c r="K2407" s="78"/>
      <c r="L2407" s="78"/>
    </row>
    <row r="2408" spans="11:12" x14ac:dyDescent="0.25">
      <c r="K2408" s="78"/>
      <c r="L2408" s="78"/>
    </row>
    <row r="2409" spans="11:12" x14ac:dyDescent="0.25">
      <c r="K2409" s="78"/>
      <c r="L2409" s="78"/>
    </row>
    <row r="2410" spans="11:12" x14ac:dyDescent="0.25">
      <c r="K2410" s="78"/>
      <c r="L2410" s="78"/>
    </row>
    <row r="2411" spans="11:12" x14ac:dyDescent="0.25">
      <c r="K2411" s="78"/>
      <c r="L2411" s="78"/>
    </row>
    <row r="2412" spans="11:12" x14ac:dyDescent="0.25">
      <c r="K2412" s="78"/>
      <c r="L2412" s="78"/>
    </row>
    <row r="2413" spans="11:12" x14ac:dyDescent="0.25">
      <c r="K2413" s="78"/>
      <c r="L2413" s="78"/>
    </row>
    <row r="2414" spans="11:12" x14ac:dyDescent="0.25">
      <c r="K2414" s="78"/>
      <c r="L2414" s="78"/>
    </row>
    <row r="2415" spans="11:12" x14ac:dyDescent="0.25">
      <c r="K2415" s="78"/>
      <c r="L2415" s="78"/>
    </row>
    <row r="2416" spans="11:12" x14ac:dyDescent="0.25">
      <c r="K2416" s="78"/>
      <c r="L2416" s="78"/>
    </row>
    <row r="2417" spans="11:12" x14ac:dyDescent="0.25">
      <c r="K2417" s="78"/>
      <c r="L2417" s="78"/>
    </row>
    <row r="2418" spans="11:12" x14ac:dyDescent="0.25">
      <c r="K2418" s="78"/>
      <c r="L2418" s="78"/>
    </row>
    <row r="2419" spans="11:12" x14ac:dyDescent="0.25">
      <c r="K2419" s="78"/>
      <c r="L2419" s="78"/>
    </row>
    <row r="2420" spans="11:12" x14ac:dyDescent="0.25">
      <c r="K2420" s="78"/>
      <c r="L2420" s="78"/>
    </row>
    <row r="2421" spans="11:12" x14ac:dyDescent="0.25">
      <c r="K2421" s="78"/>
      <c r="L2421" s="78"/>
    </row>
    <row r="2422" spans="11:12" x14ac:dyDescent="0.25">
      <c r="K2422" s="78"/>
      <c r="L2422" s="78"/>
    </row>
    <row r="2423" spans="11:12" x14ac:dyDescent="0.25">
      <c r="K2423" s="78"/>
      <c r="L2423" s="78"/>
    </row>
    <row r="2424" spans="11:12" x14ac:dyDescent="0.25">
      <c r="K2424" s="78"/>
      <c r="L2424" s="78"/>
    </row>
    <row r="2425" spans="11:12" x14ac:dyDescent="0.25">
      <c r="K2425" s="78"/>
      <c r="L2425" s="78"/>
    </row>
    <row r="2426" spans="11:12" x14ac:dyDescent="0.25">
      <c r="K2426" s="78"/>
      <c r="L2426" s="78"/>
    </row>
    <row r="2427" spans="11:12" x14ac:dyDescent="0.25">
      <c r="K2427" s="78"/>
      <c r="L2427" s="78"/>
    </row>
    <row r="2428" spans="11:12" x14ac:dyDescent="0.25">
      <c r="K2428" s="78"/>
      <c r="L2428" s="78"/>
    </row>
    <row r="2429" spans="11:12" x14ac:dyDescent="0.25">
      <c r="K2429" s="78"/>
      <c r="L2429" s="78"/>
    </row>
    <row r="2430" spans="11:12" x14ac:dyDescent="0.25">
      <c r="K2430" s="78"/>
      <c r="L2430" s="78"/>
    </row>
    <row r="2431" spans="11:12" x14ac:dyDescent="0.25">
      <c r="K2431" s="78"/>
      <c r="L2431" s="78"/>
    </row>
    <row r="2432" spans="11:12" x14ac:dyDescent="0.25">
      <c r="K2432" s="78"/>
      <c r="L2432" s="78"/>
    </row>
    <row r="2433" spans="11:12" x14ac:dyDescent="0.25">
      <c r="K2433" s="78"/>
      <c r="L2433" s="78"/>
    </row>
    <row r="2434" spans="11:12" x14ac:dyDescent="0.25">
      <c r="K2434" s="78"/>
      <c r="L2434" s="78"/>
    </row>
    <row r="2435" spans="11:12" x14ac:dyDescent="0.25">
      <c r="K2435" s="78"/>
      <c r="L2435" s="78"/>
    </row>
    <row r="2436" spans="11:12" x14ac:dyDescent="0.25">
      <c r="K2436" s="78"/>
      <c r="L2436" s="78"/>
    </row>
    <row r="2437" spans="11:12" x14ac:dyDescent="0.25">
      <c r="K2437" s="78"/>
      <c r="L2437" s="78"/>
    </row>
    <row r="2438" spans="11:12" x14ac:dyDescent="0.25">
      <c r="K2438" s="78"/>
      <c r="L2438" s="78"/>
    </row>
    <row r="2439" spans="11:12" x14ac:dyDescent="0.25">
      <c r="K2439" s="78"/>
      <c r="L2439" s="78"/>
    </row>
    <row r="2440" spans="11:12" x14ac:dyDescent="0.25">
      <c r="K2440" s="78"/>
      <c r="L2440" s="78"/>
    </row>
    <row r="2441" spans="11:12" x14ac:dyDescent="0.25">
      <c r="K2441" s="78"/>
      <c r="L2441" s="78"/>
    </row>
    <row r="2442" spans="11:12" x14ac:dyDescent="0.25">
      <c r="K2442" s="78"/>
      <c r="L2442" s="78"/>
    </row>
    <row r="2443" spans="11:12" x14ac:dyDescent="0.25">
      <c r="K2443" s="78"/>
      <c r="L2443" s="78"/>
    </row>
    <row r="2444" spans="11:12" x14ac:dyDescent="0.25">
      <c r="K2444" s="78"/>
      <c r="L2444" s="78"/>
    </row>
    <row r="2445" spans="11:12" x14ac:dyDescent="0.25">
      <c r="K2445" s="78"/>
      <c r="L2445" s="78"/>
    </row>
    <row r="2446" spans="11:12" x14ac:dyDescent="0.25">
      <c r="K2446" s="78"/>
      <c r="L2446" s="78"/>
    </row>
    <row r="2447" spans="11:12" x14ac:dyDescent="0.25">
      <c r="K2447" s="78"/>
      <c r="L2447" s="78"/>
    </row>
    <row r="2448" spans="11:12" x14ac:dyDescent="0.25">
      <c r="K2448" s="78"/>
      <c r="L2448" s="78"/>
    </row>
    <row r="2449" spans="11:12" x14ac:dyDescent="0.25">
      <c r="K2449" s="78"/>
      <c r="L2449" s="78"/>
    </row>
    <row r="2450" spans="11:12" x14ac:dyDescent="0.25">
      <c r="K2450" s="78"/>
      <c r="L2450" s="78"/>
    </row>
    <row r="2451" spans="11:12" x14ac:dyDescent="0.25">
      <c r="K2451" s="78"/>
      <c r="L2451" s="78"/>
    </row>
    <row r="2452" spans="11:12" x14ac:dyDescent="0.25">
      <c r="K2452" s="78"/>
      <c r="L2452" s="78"/>
    </row>
    <row r="2453" spans="11:12" x14ac:dyDescent="0.25">
      <c r="K2453" s="78"/>
      <c r="L2453" s="78"/>
    </row>
    <row r="2454" spans="11:12" x14ac:dyDescent="0.25">
      <c r="K2454" s="78"/>
      <c r="L2454" s="78"/>
    </row>
    <row r="2455" spans="11:12" x14ac:dyDescent="0.25">
      <c r="K2455" s="78"/>
      <c r="L2455" s="78"/>
    </row>
    <row r="2456" spans="11:12" x14ac:dyDescent="0.25">
      <c r="K2456" s="78"/>
      <c r="L2456" s="78"/>
    </row>
    <row r="2457" spans="11:12" x14ac:dyDescent="0.25">
      <c r="K2457" s="78"/>
      <c r="L2457" s="78"/>
    </row>
    <row r="2458" spans="11:12" x14ac:dyDescent="0.25">
      <c r="K2458" s="78"/>
      <c r="L2458" s="78"/>
    </row>
    <row r="2459" spans="11:12" x14ac:dyDescent="0.25">
      <c r="K2459" s="78"/>
      <c r="L2459" s="78"/>
    </row>
    <row r="2460" spans="11:12" x14ac:dyDescent="0.25">
      <c r="K2460" s="78"/>
      <c r="L2460" s="78"/>
    </row>
    <row r="2461" spans="11:12" x14ac:dyDescent="0.25">
      <c r="K2461" s="78"/>
      <c r="L2461" s="78"/>
    </row>
    <row r="2462" spans="11:12" x14ac:dyDescent="0.25">
      <c r="K2462" s="78"/>
      <c r="L2462" s="78"/>
    </row>
    <row r="2463" spans="11:12" x14ac:dyDescent="0.25">
      <c r="K2463" s="78"/>
      <c r="L2463" s="78"/>
    </row>
    <row r="2464" spans="11:12" x14ac:dyDescent="0.25">
      <c r="K2464" s="78"/>
      <c r="L2464" s="78"/>
    </row>
    <row r="2465" spans="11:12" x14ac:dyDescent="0.25">
      <c r="K2465" s="78"/>
      <c r="L2465" s="78"/>
    </row>
    <row r="2466" spans="11:12" x14ac:dyDescent="0.25">
      <c r="K2466" s="78"/>
      <c r="L2466" s="78"/>
    </row>
    <row r="2467" spans="11:12" x14ac:dyDescent="0.25">
      <c r="K2467" s="78"/>
      <c r="L2467" s="78"/>
    </row>
    <row r="2468" spans="11:12" x14ac:dyDescent="0.25">
      <c r="K2468" s="78"/>
      <c r="L2468" s="78"/>
    </row>
    <row r="2469" spans="11:12" x14ac:dyDescent="0.25">
      <c r="K2469" s="78"/>
      <c r="L2469" s="78"/>
    </row>
    <row r="2470" spans="11:12" x14ac:dyDescent="0.25">
      <c r="K2470" s="78"/>
      <c r="L2470" s="78"/>
    </row>
    <row r="2471" spans="11:12" x14ac:dyDescent="0.25">
      <c r="K2471" s="78"/>
      <c r="L2471" s="78"/>
    </row>
    <row r="2472" spans="11:12" x14ac:dyDescent="0.25">
      <c r="K2472" s="78"/>
      <c r="L2472" s="78"/>
    </row>
    <row r="2473" spans="11:12" x14ac:dyDescent="0.25">
      <c r="K2473" s="78"/>
      <c r="L2473" s="78"/>
    </row>
    <row r="2474" spans="11:12" x14ac:dyDescent="0.25">
      <c r="K2474" s="78"/>
      <c r="L2474" s="78"/>
    </row>
    <row r="2475" spans="11:12" x14ac:dyDescent="0.25">
      <c r="K2475" s="78"/>
      <c r="L2475" s="78"/>
    </row>
    <row r="2476" spans="11:12" x14ac:dyDescent="0.25">
      <c r="K2476" s="78"/>
      <c r="L2476" s="78"/>
    </row>
    <row r="2477" spans="11:12" x14ac:dyDescent="0.25">
      <c r="K2477" s="78"/>
      <c r="L2477" s="78"/>
    </row>
    <row r="2478" spans="11:12" x14ac:dyDescent="0.25">
      <c r="K2478" s="78"/>
      <c r="L2478" s="78"/>
    </row>
    <row r="2479" spans="11:12" x14ac:dyDescent="0.25">
      <c r="K2479" s="78"/>
      <c r="L2479" s="78"/>
    </row>
    <row r="2480" spans="11:12" x14ac:dyDescent="0.25">
      <c r="K2480" s="78"/>
      <c r="L2480" s="78"/>
    </row>
    <row r="2481" spans="11:12" x14ac:dyDescent="0.25">
      <c r="K2481" s="78"/>
      <c r="L2481" s="78"/>
    </row>
    <row r="2482" spans="11:12" x14ac:dyDescent="0.25">
      <c r="K2482" s="78"/>
      <c r="L2482" s="78"/>
    </row>
    <row r="2483" spans="11:12" x14ac:dyDescent="0.25">
      <c r="K2483" s="78"/>
      <c r="L2483" s="78"/>
    </row>
    <row r="2484" spans="11:12" x14ac:dyDescent="0.25">
      <c r="K2484" s="78"/>
      <c r="L2484" s="78"/>
    </row>
    <row r="2485" spans="11:12" x14ac:dyDescent="0.25">
      <c r="K2485" s="78"/>
      <c r="L2485" s="78"/>
    </row>
    <row r="2486" spans="11:12" x14ac:dyDescent="0.25">
      <c r="K2486" s="78"/>
      <c r="L2486" s="78"/>
    </row>
    <row r="2487" spans="11:12" x14ac:dyDescent="0.25">
      <c r="K2487" s="78"/>
      <c r="L2487" s="78"/>
    </row>
    <row r="2488" spans="11:12" x14ac:dyDescent="0.25">
      <c r="K2488" s="78"/>
      <c r="L2488" s="78"/>
    </row>
    <row r="2489" spans="11:12" x14ac:dyDescent="0.25">
      <c r="K2489" s="78"/>
      <c r="L2489" s="78"/>
    </row>
    <row r="2490" spans="11:12" x14ac:dyDescent="0.25">
      <c r="K2490" s="78"/>
      <c r="L2490" s="78"/>
    </row>
    <row r="2491" spans="11:12" x14ac:dyDescent="0.25">
      <c r="K2491" s="78"/>
      <c r="L2491" s="78"/>
    </row>
    <row r="2492" spans="11:12" x14ac:dyDescent="0.25">
      <c r="K2492" s="78"/>
      <c r="L2492" s="78"/>
    </row>
    <row r="2493" spans="11:12" x14ac:dyDescent="0.25">
      <c r="K2493" s="78"/>
      <c r="L2493" s="78"/>
    </row>
    <row r="2494" spans="11:12" x14ac:dyDescent="0.25">
      <c r="K2494" s="78"/>
      <c r="L2494" s="78"/>
    </row>
    <row r="2495" spans="11:12" x14ac:dyDescent="0.25">
      <c r="K2495" s="78"/>
      <c r="L2495" s="78"/>
    </row>
    <row r="2496" spans="11:12" x14ac:dyDescent="0.25">
      <c r="K2496" s="78"/>
      <c r="L2496" s="78"/>
    </row>
    <row r="2497" spans="11:12" x14ac:dyDescent="0.25">
      <c r="K2497" s="78"/>
      <c r="L2497" s="78"/>
    </row>
    <row r="2498" spans="11:12" x14ac:dyDescent="0.25">
      <c r="K2498" s="78"/>
      <c r="L2498" s="78"/>
    </row>
    <row r="2499" spans="11:12" x14ac:dyDescent="0.25">
      <c r="K2499" s="78"/>
      <c r="L2499" s="78"/>
    </row>
    <row r="2500" spans="11:12" x14ac:dyDescent="0.25">
      <c r="K2500" s="78"/>
      <c r="L2500" s="78"/>
    </row>
    <row r="2501" spans="11:12" x14ac:dyDescent="0.25">
      <c r="K2501" s="78"/>
      <c r="L2501" s="78"/>
    </row>
    <row r="2502" spans="11:12" x14ac:dyDescent="0.25">
      <c r="K2502" s="78"/>
      <c r="L2502" s="78"/>
    </row>
    <row r="2503" spans="11:12" x14ac:dyDescent="0.25">
      <c r="K2503" s="78"/>
      <c r="L2503" s="78"/>
    </row>
    <row r="2504" spans="11:12" x14ac:dyDescent="0.25">
      <c r="K2504" s="78"/>
      <c r="L2504" s="78"/>
    </row>
    <row r="2505" spans="11:12" x14ac:dyDescent="0.25">
      <c r="K2505" s="78"/>
      <c r="L2505" s="78"/>
    </row>
    <row r="2506" spans="11:12" x14ac:dyDescent="0.25">
      <c r="K2506" s="78"/>
      <c r="L2506" s="78"/>
    </row>
    <row r="2507" spans="11:12" x14ac:dyDescent="0.25">
      <c r="K2507" s="78"/>
      <c r="L2507" s="78"/>
    </row>
    <row r="2508" spans="11:12" x14ac:dyDescent="0.25">
      <c r="K2508" s="78"/>
      <c r="L2508" s="78"/>
    </row>
    <row r="2509" spans="11:12" x14ac:dyDescent="0.25">
      <c r="K2509" s="78"/>
      <c r="L2509" s="78"/>
    </row>
    <row r="2510" spans="11:12" x14ac:dyDescent="0.25">
      <c r="K2510" s="78"/>
      <c r="L2510" s="78"/>
    </row>
    <row r="2511" spans="11:12" x14ac:dyDescent="0.25">
      <c r="K2511" s="78"/>
      <c r="L2511" s="78"/>
    </row>
    <row r="2512" spans="11:12" x14ac:dyDescent="0.25">
      <c r="K2512" s="78"/>
      <c r="L2512" s="78"/>
    </row>
    <row r="2513" spans="11:12" x14ac:dyDescent="0.25">
      <c r="K2513" s="78"/>
      <c r="L2513" s="78"/>
    </row>
    <row r="2514" spans="11:12" x14ac:dyDescent="0.25">
      <c r="K2514" s="78"/>
      <c r="L2514" s="78"/>
    </row>
    <row r="2515" spans="11:12" x14ac:dyDescent="0.25">
      <c r="K2515" s="78"/>
      <c r="L2515" s="78"/>
    </row>
    <row r="2516" spans="11:12" x14ac:dyDescent="0.25">
      <c r="K2516" s="78"/>
      <c r="L2516" s="78"/>
    </row>
    <row r="2517" spans="11:12" x14ac:dyDescent="0.25">
      <c r="K2517" s="78"/>
      <c r="L2517" s="78"/>
    </row>
    <row r="2518" spans="11:12" x14ac:dyDescent="0.25">
      <c r="K2518" s="78"/>
      <c r="L2518" s="78"/>
    </row>
    <row r="2519" spans="11:12" x14ac:dyDescent="0.25">
      <c r="K2519" s="78"/>
      <c r="L2519" s="78"/>
    </row>
    <row r="2520" spans="11:12" x14ac:dyDescent="0.25">
      <c r="K2520" s="78"/>
      <c r="L2520" s="78"/>
    </row>
    <row r="2521" spans="11:12" x14ac:dyDescent="0.25">
      <c r="K2521" s="78"/>
      <c r="L2521" s="78"/>
    </row>
    <row r="2522" spans="11:12" x14ac:dyDescent="0.25">
      <c r="K2522" s="78"/>
      <c r="L2522" s="78"/>
    </row>
    <row r="2523" spans="11:12" x14ac:dyDescent="0.25">
      <c r="K2523" s="78"/>
      <c r="L2523" s="78"/>
    </row>
    <row r="2524" spans="11:12" x14ac:dyDescent="0.25">
      <c r="K2524" s="78"/>
      <c r="L2524" s="78"/>
    </row>
    <row r="2525" spans="11:12" x14ac:dyDescent="0.25">
      <c r="K2525" s="78"/>
      <c r="L2525" s="78"/>
    </row>
    <row r="2526" spans="11:12" x14ac:dyDescent="0.25">
      <c r="K2526" s="78"/>
      <c r="L2526" s="78"/>
    </row>
    <row r="2527" spans="11:12" x14ac:dyDescent="0.25">
      <c r="K2527" s="78"/>
      <c r="L2527" s="78"/>
    </row>
    <row r="2528" spans="11:12" x14ac:dyDescent="0.25">
      <c r="K2528" s="78"/>
      <c r="L2528" s="78"/>
    </row>
    <row r="2529" spans="11:12" x14ac:dyDescent="0.25">
      <c r="K2529" s="78"/>
      <c r="L2529" s="78"/>
    </row>
    <row r="2530" spans="11:12" x14ac:dyDescent="0.25">
      <c r="K2530" s="78"/>
      <c r="L2530" s="78"/>
    </row>
    <row r="2531" spans="11:12" x14ac:dyDescent="0.25">
      <c r="K2531" s="78"/>
      <c r="L2531" s="78"/>
    </row>
    <row r="2532" spans="11:12" x14ac:dyDescent="0.25">
      <c r="K2532" s="78"/>
      <c r="L2532" s="78"/>
    </row>
    <row r="2533" spans="11:12" x14ac:dyDescent="0.25">
      <c r="K2533" s="78"/>
      <c r="L2533" s="78"/>
    </row>
    <row r="2534" spans="11:12" x14ac:dyDescent="0.25">
      <c r="K2534" s="78"/>
      <c r="L2534" s="78"/>
    </row>
    <row r="2535" spans="11:12" x14ac:dyDescent="0.25">
      <c r="K2535" s="78"/>
      <c r="L2535" s="78"/>
    </row>
    <row r="2536" spans="11:12" x14ac:dyDescent="0.25">
      <c r="K2536" s="78"/>
      <c r="L2536" s="78"/>
    </row>
    <row r="2537" spans="11:12" x14ac:dyDescent="0.25">
      <c r="K2537" s="78"/>
      <c r="L2537" s="78"/>
    </row>
    <row r="2538" spans="11:12" x14ac:dyDescent="0.25">
      <c r="K2538" s="78"/>
      <c r="L2538" s="78"/>
    </row>
    <row r="2539" spans="11:12" x14ac:dyDescent="0.25">
      <c r="K2539" s="78"/>
      <c r="L2539" s="78"/>
    </row>
    <row r="2540" spans="11:12" x14ac:dyDescent="0.25">
      <c r="K2540" s="78"/>
      <c r="L2540" s="78"/>
    </row>
    <row r="2541" spans="11:12" x14ac:dyDescent="0.25">
      <c r="K2541" s="78"/>
      <c r="L2541" s="78"/>
    </row>
    <row r="2542" spans="11:12" x14ac:dyDescent="0.25">
      <c r="K2542" s="78"/>
      <c r="L2542" s="78"/>
    </row>
    <row r="2543" spans="11:12" x14ac:dyDescent="0.25">
      <c r="K2543" s="78"/>
      <c r="L2543" s="78"/>
    </row>
    <row r="2544" spans="11:12" x14ac:dyDescent="0.25">
      <c r="K2544" s="78"/>
      <c r="L2544" s="78"/>
    </row>
    <row r="2545" spans="11:12" x14ac:dyDescent="0.25">
      <c r="K2545" s="78"/>
      <c r="L2545" s="78"/>
    </row>
    <row r="2546" spans="11:12" x14ac:dyDescent="0.25">
      <c r="K2546" s="78"/>
      <c r="L2546" s="78"/>
    </row>
    <row r="2547" spans="11:12" x14ac:dyDescent="0.25">
      <c r="K2547" s="78"/>
      <c r="L2547" s="78"/>
    </row>
    <row r="2548" spans="11:12" x14ac:dyDescent="0.25">
      <c r="K2548" s="78"/>
      <c r="L2548" s="78"/>
    </row>
    <row r="2549" spans="11:12" x14ac:dyDescent="0.25">
      <c r="K2549" s="78"/>
      <c r="L2549" s="78"/>
    </row>
    <row r="2550" spans="11:12" x14ac:dyDescent="0.25">
      <c r="K2550" s="78"/>
      <c r="L2550" s="78"/>
    </row>
    <row r="2551" spans="11:12" x14ac:dyDescent="0.25">
      <c r="K2551" s="78"/>
      <c r="L2551" s="78"/>
    </row>
    <row r="2552" spans="11:12" x14ac:dyDescent="0.25">
      <c r="K2552" s="78"/>
      <c r="L2552" s="78"/>
    </row>
    <row r="2553" spans="11:12" x14ac:dyDescent="0.25">
      <c r="K2553" s="78"/>
      <c r="L2553" s="78"/>
    </row>
    <row r="2554" spans="11:12" x14ac:dyDescent="0.25">
      <c r="K2554" s="78"/>
      <c r="L2554" s="78"/>
    </row>
    <row r="2555" spans="11:12" x14ac:dyDescent="0.25">
      <c r="K2555" s="78"/>
      <c r="L2555" s="78"/>
    </row>
    <row r="2556" spans="11:12" x14ac:dyDescent="0.25">
      <c r="K2556" s="78"/>
      <c r="L2556" s="78"/>
    </row>
    <row r="2557" spans="11:12" x14ac:dyDescent="0.25">
      <c r="K2557" s="78"/>
      <c r="L2557" s="78"/>
    </row>
    <row r="2558" spans="11:12" x14ac:dyDescent="0.25">
      <c r="K2558" s="78"/>
      <c r="L2558" s="78"/>
    </row>
    <row r="2559" spans="11:12" x14ac:dyDescent="0.25">
      <c r="K2559" s="78"/>
      <c r="L2559" s="78"/>
    </row>
    <row r="2560" spans="11:12" x14ac:dyDescent="0.25">
      <c r="K2560" s="78"/>
      <c r="L2560" s="78"/>
    </row>
    <row r="2561" spans="11:12" x14ac:dyDescent="0.25">
      <c r="K2561" s="78"/>
      <c r="L2561" s="78"/>
    </row>
    <row r="2562" spans="11:12" x14ac:dyDescent="0.25">
      <c r="K2562" s="78"/>
      <c r="L2562" s="78"/>
    </row>
    <row r="2563" spans="11:12" x14ac:dyDescent="0.25">
      <c r="K2563" s="78"/>
      <c r="L2563" s="78"/>
    </row>
    <row r="2564" spans="11:12" x14ac:dyDescent="0.25">
      <c r="K2564" s="78"/>
      <c r="L2564" s="78"/>
    </row>
    <row r="2565" spans="11:12" x14ac:dyDescent="0.25">
      <c r="K2565" s="78"/>
      <c r="L2565" s="78"/>
    </row>
    <row r="2566" spans="11:12" x14ac:dyDescent="0.25">
      <c r="K2566" s="78"/>
      <c r="L2566" s="78"/>
    </row>
    <row r="2567" spans="11:12" x14ac:dyDescent="0.25">
      <c r="K2567" s="78"/>
      <c r="L2567" s="78"/>
    </row>
    <row r="2568" spans="11:12" x14ac:dyDescent="0.25">
      <c r="K2568" s="78"/>
      <c r="L2568" s="78"/>
    </row>
    <row r="2569" spans="11:12" x14ac:dyDescent="0.25">
      <c r="K2569" s="78"/>
      <c r="L2569" s="78"/>
    </row>
    <row r="2570" spans="11:12" x14ac:dyDescent="0.25">
      <c r="K2570" s="78"/>
      <c r="L2570" s="78"/>
    </row>
    <row r="2571" spans="11:12" x14ac:dyDescent="0.25">
      <c r="K2571" s="78"/>
      <c r="L2571" s="78"/>
    </row>
    <row r="2572" spans="11:12" x14ac:dyDescent="0.25">
      <c r="K2572" s="78"/>
      <c r="L2572" s="78"/>
    </row>
    <row r="2573" spans="11:12" x14ac:dyDescent="0.25">
      <c r="K2573" s="78"/>
      <c r="L2573" s="78"/>
    </row>
    <row r="2574" spans="11:12" x14ac:dyDescent="0.25">
      <c r="K2574" s="78"/>
      <c r="L2574" s="78"/>
    </row>
    <row r="2575" spans="11:12" x14ac:dyDescent="0.25">
      <c r="K2575" s="78"/>
      <c r="L2575" s="78"/>
    </row>
    <row r="2576" spans="11:12" x14ac:dyDescent="0.25">
      <c r="K2576" s="78"/>
      <c r="L2576" s="78"/>
    </row>
    <row r="2577" spans="11:12" x14ac:dyDescent="0.25">
      <c r="K2577" s="78"/>
      <c r="L2577" s="78"/>
    </row>
    <row r="2578" spans="11:12" x14ac:dyDescent="0.25">
      <c r="K2578" s="78"/>
      <c r="L2578" s="78"/>
    </row>
    <row r="2579" spans="11:12" x14ac:dyDescent="0.25">
      <c r="K2579" s="78"/>
      <c r="L2579" s="78"/>
    </row>
    <row r="2580" spans="11:12" x14ac:dyDescent="0.25">
      <c r="K2580" s="78"/>
      <c r="L2580" s="78"/>
    </row>
    <row r="2581" spans="11:12" x14ac:dyDescent="0.25">
      <c r="K2581" s="78"/>
      <c r="L2581" s="78"/>
    </row>
    <row r="2582" spans="11:12" x14ac:dyDescent="0.25">
      <c r="K2582" s="78"/>
      <c r="L2582" s="78"/>
    </row>
    <row r="2583" spans="11:12" x14ac:dyDescent="0.25">
      <c r="K2583" s="78"/>
      <c r="L2583" s="78"/>
    </row>
    <row r="2584" spans="11:12" x14ac:dyDescent="0.25">
      <c r="K2584" s="78"/>
      <c r="L2584" s="78"/>
    </row>
    <row r="2585" spans="11:12" x14ac:dyDescent="0.25">
      <c r="K2585" s="78"/>
      <c r="L2585" s="78"/>
    </row>
    <row r="2586" spans="11:12" x14ac:dyDescent="0.25">
      <c r="K2586" s="78"/>
      <c r="L2586" s="78"/>
    </row>
    <row r="2587" spans="11:12" x14ac:dyDescent="0.25">
      <c r="K2587" s="78"/>
      <c r="L2587" s="78"/>
    </row>
    <row r="2588" spans="11:12" x14ac:dyDescent="0.25">
      <c r="K2588" s="78"/>
      <c r="L2588" s="78"/>
    </row>
    <row r="2589" spans="11:12" x14ac:dyDescent="0.25">
      <c r="K2589" s="78"/>
      <c r="L2589" s="78"/>
    </row>
    <row r="2590" spans="11:12" x14ac:dyDescent="0.25">
      <c r="K2590" s="78"/>
      <c r="L2590" s="78"/>
    </row>
    <row r="2591" spans="11:12" x14ac:dyDescent="0.25">
      <c r="K2591" s="78"/>
      <c r="L2591" s="78"/>
    </row>
    <row r="2592" spans="11:12" x14ac:dyDescent="0.25">
      <c r="K2592" s="78"/>
      <c r="L2592" s="78"/>
    </row>
    <row r="2593" spans="11:12" x14ac:dyDescent="0.25">
      <c r="K2593" s="78"/>
      <c r="L2593" s="78"/>
    </row>
    <row r="2594" spans="11:12" x14ac:dyDescent="0.25">
      <c r="K2594" s="78"/>
      <c r="L2594" s="78"/>
    </row>
    <row r="2595" spans="11:12" x14ac:dyDescent="0.25">
      <c r="K2595" s="78"/>
      <c r="L2595" s="78"/>
    </row>
    <row r="2596" spans="11:12" x14ac:dyDescent="0.25">
      <c r="K2596" s="78"/>
      <c r="L2596" s="78"/>
    </row>
    <row r="2597" spans="11:12" x14ac:dyDescent="0.25">
      <c r="K2597" s="78"/>
      <c r="L2597" s="78"/>
    </row>
    <row r="2598" spans="11:12" x14ac:dyDescent="0.25">
      <c r="K2598" s="78"/>
      <c r="L2598" s="78"/>
    </row>
    <row r="2599" spans="11:12" x14ac:dyDescent="0.25">
      <c r="K2599" s="78"/>
      <c r="L2599" s="78"/>
    </row>
    <row r="2600" spans="11:12" x14ac:dyDescent="0.25">
      <c r="K2600" s="78"/>
      <c r="L2600" s="78"/>
    </row>
    <row r="2601" spans="11:12" x14ac:dyDescent="0.25">
      <c r="K2601" s="78"/>
      <c r="L2601" s="78"/>
    </row>
    <row r="2602" spans="11:12" x14ac:dyDescent="0.25">
      <c r="K2602" s="78"/>
      <c r="L2602" s="78"/>
    </row>
    <row r="2603" spans="11:12" x14ac:dyDescent="0.25">
      <c r="K2603" s="78"/>
      <c r="L2603" s="78"/>
    </row>
    <row r="2604" spans="11:12" x14ac:dyDescent="0.25">
      <c r="K2604" s="78"/>
      <c r="L2604" s="78"/>
    </row>
    <row r="2605" spans="11:12" x14ac:dyDescent="0.25">
      <c r="K2605" s="78"/>
      <c r="L2605" s="78"/>
    </row>
    <row r="2606" spans="11:12" x14ac:dyDescent="0.25">
      <c r="K2606" s="78"/>
      <c r="L2606" s="78"/>
    </row>
    <row r="2607" spans="11:12" x14ac:dyDescent="0.25">
      <c r="K2607" s="78"/>
      <c r="L2607" s="78"/>
    </row>
    <row r="2608" spans="11:12" x14ac:dyDescent="0.25">
      <c r="K2608" s="78"/>
      <c r="L2608" s="78"/>
    </row>
    <row r="2609" spans="11:12" x14ac:dyDescent="0.25">
      <c r="K2609" s="78"/>
      <c r="L2609" s="78"/>
    </row>
    <row r="2610" spans="11:12" x14ac:dyDescent="0.25">
      <c r="K2610" s="78"/>
      <c r="L2610" s="78"/>
    </row>
    <row r="2611" spans="11:12" x14ac:dyDescent="0.25">
      <c r="K2611" s="78"/>
      <c r="L2611" s="78"/>
    </row>
    <row r="2612" spans="11:12" x14ac:dyDescent="0.25">
      <c r="K2612" s="78"/>
      <c r="L2612" s="78"/>
    </row>
    <row r="2613" spans="11:12" x14ac:dyDescent="0.25">
      <c r="K2613" s="78"/>
      <c r="L2613" s="78"/>
    </row>
    <row r="2614" spans="11:12" x14ac:dyDescent="0.25">
      <c r="K2614" s="78"/>
      <c r="L2614" s="78"/>
    </row>
    <row r="2615" spans="11:12" x14ac:dyDescent="0.25">
      <c r="K2615" s="78"/>
      <c r="L2615" s="78"/>
    </row>
    <row r="2616" spans="11:12" x14ac:dyDescent="0.25">
      <c r="K2616" s="78"/>
      <c r="L2616" s="78"/>
    </row>
    <row r="2617" spans="11:12" x14ac:dyDescent="0.25">
      <c r="K2617" s="78"/>
      <c r="L2617" s="78"/>
    </row>
    <row r="2618" spans="11:12" x14ac:dyDescent="0.25">
      <c r="K2618" s="78"/>
      <c r="L2618" s="78"/>
    </row>
    <row r="2619" spans="11:12" x14ac:dyDescent="0.25">
      <c r="K2619" s="78"/>
      <c r="L2619" s="78"/>
    </row>
    <row r="2620" spans="11:12" x14ac:dyDescent="0.25">
      <c r="K2620" s="78"/>
      <c r="L2620" s="78"/>
    </row>
    <row r="2621" spans="11:12" x14ac:dyDescent="0.25">
      <c r="K2621" s="78"/>
      <c r="L2621" s="78"/>
    </row>
    <row r="2622" spans="11:12" x14ac:dyDescent="0.25">
      <c r="K2622" s="78"/>
      <c r="L2622" s="78"/>
    </row>
    <row r="2623" spans="11:12" x14ac:dyDescent="0.25">
      <c r="K2623" s="78"/>
      <c r="L2623" s="78"/>
    </row>
    <row r="2624" spans="11:12" x14ac:dyDescent="0.25">
      <c r="K2624" s="78"/>
      <c r="L2624" s="78"/>
    </row>
    <row r="2625" spans="11:12" x14ac:dyDescent="0.25">
      <c r="K2625" s="78"/>
      <c r="L2625" s="78"/>
    </row>
    <row r="2626" spans="11:12" x14ac:dyDescent="0.25">
      <c r="K2626" s="78"/>
      <c r="L2626" s="78"/>
    </row>
    <row r="2627" spans="11:12" x14ac:dyDescent="0.25">
      <c r="K2627" s="78"/>
      <c r="L2627" s="78"/>
    </row>
    <row r="2628" spans="11:12" x14ac:dyDescent="0.25">
      <c r="K2628" s="78"/>
      <c r="L2628" s="78"/>
    </row>
    <row r="2629" spans="11:12" x14ac:dyDescent="0.25">
      <c r="K2629" s="78"/>
      <c r="L2629" s="78"/>
    </row>
    <row r="2630" spans="11:12" x14ac:dyDescent="0.25">
      <c r="K2630" s="78"/>
      <c r="L2630" s="78"/>
    </row>
    <row r="2631" spans="11:12" x14ac:dyDescent="0.25">
      <c r="K2631" s="78"/>
      <c r="L2631" s="78"/>
    </row>
    <row r="2632" spans="11:12" x14ac:dyDescent="0.25">
      <c r="K2632" s="78"/>
      <c r="L2632" s="78"/>
    </row>
    <row r="2633" spans="11:12" x14ac:dyDescent="0.25">
      <c r="K2633" s="78"/>
      <c r="L2633" s="78"/>
    </row>
    <row r="2634" spans="11:12" x14ac:dyDescent="0.25">
      <c r="K2634" s="78"/>
      <c r="L2634" s="78"/>
    </row>
    <row r="2635" spans="11:12" x14ac:dyDescent="0.25">
      <c r="K2635" s="78"/>
      <c r="L2635" s="78"/>
    </row>
    <row r="2636" spans="11:12" x14ac:dyDescent="0.25">
      <c r="K2636" s="78"/>
      <c r="L2636" s="78"/>
    </row>
    <row r="2637" spans="11:12" x14ac:dyDescent="0.25">
      <c r="K2637" s="78"/>
      <c r="L2637" s="78"/>
    </row>
    <row r="2638" spans="11:12" x14ac:dyDescent="0.25">
      <c r="K2638" s="78"/>
      <c r="L2638" s="78"/>
    </row>
    <row r="2639" spans="11:12" x14ac:dyDescent="0.25">
      <c r="K2639" s="78"/>
      <c r="L2639" s="78"/>
    </row>
    <row r="2640" spans="11:12" x14ac:dyDescent="0.25">
      <c r="K2640" s="78"/>
      <c r="L2640" s="78"/>
    </row>
    <row r="2641" spans="11:12" x14ac:dyDescent="0.25">
      <c r="K2641" s="78"/>
      <c r="L2641" s="78"/>
    </row>
    <row r="2642" spans="11:12" x14ac:dyDescent="0.25">
      <c r="K2642" s="78"/>
      <c r="L2642" s="78"/>
    </row>
    <row r="2643" spans="11:12" x14ac:dyDescent="0.25">
      <c r="K2643" s="78"/>
      <c r="L2643" s="78"/>
    </row>
    <row r="2644" spans="11:12" x14ac:dyDescent="0.25">
      <c r="K2644" s="78"/>
      <c r="L2644" s="78"/>
    </row>
    <row r="2645" spans="11:12" x14ac:dyDescent="0.25">
      <c r="K2645" s="78"/>
      <c r="L2645" s="78"/>
    </row>
    <row r="2646" spans="11:12" x14ac:dyDescent="0.25">
      <c r="K2646" s="78"/>
      <c r="L2646" s="78"/>
    </row>
    <row r="2647" spans="11:12" x14ac:dyDescent="0.25">
      <c r="K2647" s="78"/>
      <c r="L2647" s="78"/>
    </row>
    <row r="2648" spans="11:12" x14ac:dyDescent="0.25">
      <c r="K2648" s="78"/>
      <c r="L2648" s="78"/>
    </row>
    <row r="2649" spans="11:12" x14ac:dyDescent="0.25">
      <c r="K2649" s="78"/>
      <c r="L2649" s="78"/>
    </row>
    <row r="2650" spans="11:12" x14ac:dyDescent="0.25">
      <c r="K2650" s="78"/>
      <c r="L2650" s="78"/>
    </row>
    <row r="2651" spans="11:12" x14ac:dyDescent="0.25">
      <c r="K2651" s="78"/>
      <c r="L2651" s="78"/>
    </row>
    <row r="2652" spans="11:12" x14ac:dyDescent="0.25">
      <c r="K2652" s="78"/>
      <c r="L2652" s="78"/>
    </row>
    <row r="2653" spans="11:12" x14ac:dyDescent="0.25">
      <c r="K2653" s="78"/>
      <c r="L2653" s="78"/>
    </row>
    <row r="2654" spans="11:12" x14ac:dyDescent="0.25">
      <c r="K2654" s="78"/>
      <c r="L2654" s="78"/>
    </row>
    <row r="2655" spans="11:12" x14ac:dyDescent="0.25">
      <c r="K2655" s="78"/>
      <c r="L2655" s="78"/>
    </row>
    <row r="2656" spans="11:12" x14ac:dyDescent="0.25">
      <c r="K2656" s="78"/>
      <c r="L2656" s="78"/>
    </row>
    <row r="2657" spans="11:12" x14ac:dyDescent="0.25">
      <c r="K2657" s="78"/>
      <c r="L2657" s="78"/>
    </row>
    <row r="2658" spans="11:12" x14ac:dyDescent="0.25">
      <c r="K2658" s="78"/>
      <c r="L2658" s="78"/>
    </row>
    <row r="2659" spans="11:12" x14ac:dyDescent="0.25">
      <c r="K2659" s="78"/>
      <c r="L2659" s="78"/>
    </row>
    <row r="2660" spans="11:12" x14ac:dyDescent="0.25">
      <c r="K2660" s="78"/>
      <c r="L2660" s="78"/>
    </row>
    <row r="2661" spans="11:12" x14ac:dyDescent="0.25">
      <c r="K2661" s="78"/>
      <c r="L2661" s="78"/>
    </row>
    <row r="2662" spans="11:12" x14ac:dyDescent="0.25">
      <c r="K2662" s="78"/>
      <c r="L2662" s="78"/>
    </row>
    <row r="2663" spans="11:12" x14ac:dyDescent="0.25">
      <c r="K2663" s="78"/>
      <c r="L2663" s="78"/>
    </row>
    <row r="2664" spans="11:12" x14ac:dyDescent="0.25">
      <c r="K2664" s="78"/>
      <c r="L2664" s="78"/>
    </row>
    <row r="2665" spans="11:12" x14ac:dyDescent="0.25">
      <c r="K2665" s="78"/>
      <c r="L2665" s="78"/>
    </row>
    <row r="2666" spans="11:12" x14ac:dyDescent="0.25">
      <c r="K2666" s="78"/>
      <c r="L2666" s="78"/>
    </row>
    <row r="2667" spans="11:12" x14ac:dyDescent="0.25">
      <c r="K2667" s="78"/>
      <c r="L2667" s="78"/>
    </row>
    <row r="2668" spans="11:12" x14ac:dyDescent="0.25">
      <c r="K2668" s="78"/>
      <c r="L2668" s="78"/>
    </row>
    <row r="2669" spans="11:12" x14ac:dyDescent="0.25">
      <c r="K2669" s="78"/>
      <c r="L2669" s="78"/>
    </row>
    <row r="2670" spans="11:12" x14ac:dyDescent="0.25">
      <c r="K2670" s="78"/>
      <c r="L2670" s="78"/>
    </row>
    <row r="2671" spans="11:12" x14ac:dyDescent="0.25">
      <c r="K2671" s="78"/>
      <c r="L2671" s="78"/>
    </row>
    <row r="2672" spans="11:12" x14ac:dyDescent="0.25">
      <c r="K2672" s="78"/>
      <c r="L2672" s="78"/>
    </row>
    <row r="2673" spans="11:12" x14ac:dyDescent="0.25">
      <c r="K2673" s="78"/>
      <c r="L2673" s="78"/>
    </row>
    <row r="2674" spans="11:12" x14ac:dyDescent="0.25">
      <c r="K2674" s="78"/>
      <c r="L2674" s="78"/>
    </row>
    <row r="2675" spans="11:12" x14ac:dyDescent="0.25">
      <c r="K2675" s="78"/>
      <c r="L2675" s="78"/>
    </row>
    <row r="2676" spans="11:12" x14ac:dyDescent="0.25">
      <c r="K2676" s="78"/>
      <c r="L2676" s="78"/>
    </row>
    <row r="2677" spans="11:12" x14ac:dyDescent="0.25">
      <c r="K2677" s="78"/>
      <c r="L2677" s="78"/>
    </row>
    <row r="2678" spans="11:12" x14ac:dyDescent="0.25">
      <c r="K2678" s="78"/>
      <c r="L2678" s="78"/>
    </row>
    <row r="2679" spans="11:12" x14ac:dyDescent="0.25">
      <c r="K2679" s="78"/>
      <c r="L2679" s="78"/>
    </row>
    <row r="2680" spans="11:12" x14ac:dyDescent="0.25">
      <c r="K2680" s="78"/>
      <c r="L2680" s="78"/>
    </row>
    <row r="2681" spans="11:12" x14ac:dyDescent="0.25">
      <c r="K2681" s="78"/>
      <c r="L2681" s="78"/>
    </row>
    <row r="2682" spans="11:12" x14ac:dyDescent="0.25">
      <c r="K2682" s="78"/>
      <c r="L2682" s="78"/>
    </row>
    <row r="2683" spans="11:12" x14ac:dyDescent="0.25">
      <c r="K2683" s="78"/>
      <c r="L2683" s="78"/>
    </row>
    <row r="2684" spans="11:12" x14ac:dyDescent="0.25">
      <c r="K2684" s="78"/>
      <c r="L2684" s="78"/>
    </row>
    <row r="2685" spans="11:12" x14ac:dyDescent="0.25">
      <c r="K2685" s="78"/>
      <c r="L2685" s="78"/>
    </row>
    <row r="2686" spans="11:12" x14ac:dyDescent="0.25">
      <c r="K2686" s="78"/>
      <c r="L2686" s="78"/>
    </row>
    <row r="2687" spans="11:12" x14ac:dyDescent="0.25">
      <c r="K2687" s="78"/>
      <c r="L2687" s="78"/>
    </row>
    <row r="2688" spans="11:12" x14ac:dyDescent="0.25">
      <c r="K2688" s="78"/>
      <c r="L2688" s="78"/>
    </row>
    <row r="2689" spans="11:12" x14ac:dyDescent="0.25">
      <c r="K2689" s="78"/>
      <c r="L2689" s="78"/>
    </row>
    <row r="2690" spans="11:12" x14ac:dyDescent="0.25">
      <c r="K2690" s="78"/>
      <c r="L2690" s="78"/>
    </row>
    <row r="2691" spans="11:12" x14ac:dyDescent="0.25">
      <c r="K2691" s="78"/>
      <c r="L2691" s="78"/>
    </row>
    <row r="2692" spans="11:12" x14ac:dyDescent="0.25">
      <c r="K2692" s="78"/>
      <c r="L2692" s="78"/>
    </row>
    <row r="2693" spans="11:12" x14ac:dyDescent="0.25">
      <c r="K2693" s="78"/>
      <c r="L2693" s="78"/>
    </row>
    <row r="2694" spans="11:12" x14ac:dyDescent="0.25">
      <c r="K2694" s="78"/>
      <c r="L2694" s="78"/>
    </row>
    <row r="2695" spans="11:12" x14ac:dyDescent="0.25">
      <c r="K2695" s="78"/>
      <c r="L2695" s="78"/>
    </row>
    <row r="2696" spans="11:12" x14ac:dyDescent="0.25">
      <c r="K2696" s="78"/>
      <c r="L2696" s="78"/>
    </row>
    <row r="2697" spans="11:12" x14ac:dyDescent="0.25">
      <c r="K2697" s="78"/>
      <c r="L2697" s="78"/>
    </row>
    <row r="2698" spans="11:12" x14ac:dyDescent="0.25">
      <c r="K2698" s="78"/>
      <c r="L2698" s="78"/>
    </row>
    <row r="2699" spans="11:12" x14ac:dyDescent="0.25">
      <c r="K2699" s="78"/>
      <c r="L2699" s="78"/>
    </row>
    <row r="2700" spans="11:12" x14ac:dyDescent="0.25">
      <c r="K2700" s="78"/>
      <c r="L2700" s="78"/>
    </row>
    <row r="2701" spans="11:12" x14ac:dyDescent="0.25">
      <c r="K2701" s="78"/>
      <c r="L2701" s="78"/>
    </row>
    <row r="2702" spans="11:12" x14ac:dyDescent="0.25">
      <c r="K2702" s="78"/>
      <c r="L2702" s="78"/>
    </row>
    <row r="2703" spans="11:12" x14ac:dyDescent="0.25">
      <c r="K2703" s="78"/>
      <c r="L2703" s="78"/>
    </row>
    <row r="2704" spans="11:12" x14ac:dyDescent="0.25">
      <c r="K2704" s="78"/>
      <c r="L2704" s="78"/>
    </row>
    <row r="2705" spans="11:12" x14ac:dyDescent="0.25">
      <c r="K2705" s="78"/>
      <c r="L2705" s="78"/>
    </row>
    <row r="2706" spans="11:12" x14ac:dyDescent="0.25">
      <c r="K2706" s="78"/>
      <c r="L2706" s="78"/>
    </row>
    <row r="2707" spans="11:12" x14ac:dyDescent="0.25">
      <c r="K2707" s="78"/>
      <c r="L2707" s="78"/>
    </row>
    <row r="2708" spans="11:12" x14ac:dyDescent="0.25">
      <c r="K2708" s="78"/>
      <c r="L2708" s="78"/>
    </row>
    <row r="2709" spans="11:12" x14ac:dyDescent="0.25">
      <c r="K2709" s="78"/>
      <c r="L2709" s="78"/>
    </row>
    <row r="2710" spans="11:12" x14ac:dyDescent="0.25">
      <c r="K2710" s="78"/>
      <c r="L2710" s="78"/>
    </row>
    <row r="2711" spans="11:12" x14ac:dyDescent="0.25">
      <c r="K2711" s="78"/>
      <c r="L2711" s="78"/>
    </row>
    <row r="2712" spans="11:12" x14ac:dyDescent="0.25">
      <c r="K2712" s="78"/>
      <c r="L2712" s="78"/>
    </row>
    <row r="2713" spans="11:12" x14ac:dyDescent="0.25">
      <c r="K2713" s="78"/>
      <c r="L2713" s="78"/>
    </row>
    <row r="2714" spans="11:12" x14ac:dyDescent="0.25">
      <c r="K2714" s="78"/>
      <c r="L2714" s="78"/>
    </row>
    <row r="2715" spans="11:12" x14ac:dyDescent="0.25">
      <c r="K2715" s="78"/>
      <c r="L2715" s="78"/>
    </row>
    <row r="2716" spans="11:12" x14ac:dyDescent="0.25">
      <c r="K2716" s="78"/>
      <c r="L2716" s="78"/>
    </row>
    <row r="2717" spans="11:12" x14ac:dyDescent="0.25">
      <c r="K2717" s="78"/>
      <c r="L2717" s="78"/>
    </row>
    <row r="2718" spans="11:12" x14ac:dyDescent="0.25">
      <c r="K2718" s="78"/>
      <c r="L2718" s="78"/>
    </row>
    <row r="2719" spans="11:12" x14ac:dyDescent="0.25">
      <c r="K2719" s="78"/>
      <c r="L2719" s="78"/>
    </row>
    <row r="2720" spans="11:12" x14ac:dyDescent="0.25">
      <c r="K2720" s="78"/>
      <c r="L2720" s="78"/>
    </row>
    <row r="2721" spans="11:12" x14ac:dyDescent="0.25">
      <c r="K2721" s="78"/>
      <c r="L2721" s="78"/>
    </row>
    <row r="2722" spans="11:12" x14ac:dyDescent="0.25">
      <c r="K2722" s="78"/>
      <c r="L2722" s="78"/>
    </row>
    <row r="2723" spans="11:12" x14ac:dyDescent="0.25">
      <c r="K2723" s="78"/>
      <c r="L2723" s="78"/>
    </row>
    <row r="2724" spans="11:12" x14ac:dyDescent="0.25">
      <c r="K2724" s="78"/>
      <c r="L2724" s="78"/>
    </row>
    <row r="2725" spans="11:12" x14ac:dyDescent="0.25">
      <c r="K2725" s="78"/>
      <c r="L2725" s="78"/>
    </row>
    <row r="2726" spans="11:12" x14ac:dyDescent="0.25">
      <c r="K2726" s="78"/>
      <c r="L2726" s="78"/>
    </row>
    <row r="2727" spans="11:12" x14ac:dyDescent="0.25">
      <c r="K2727" s="78"/>
      <c r="L2727" s="78"/>
    </row>
    <row r="2728" spans="11:12" x14ac:dyDescent="0.25">
      <c r="K2728" s="78"/>
      <c r="L2728" s="78"/>
    </row>
    <row r="2729" spans="11:12" x14ac:dyDescent="0.25">
      <c r="K2729" s="78"/>
      <c r="L2729" s="78"/>
    </row>
    <row r="2730" spans="11:12" x14ac:dyDescent="0.25">
      <c r="K2730" s="78"/>
      <c r="L2730" s="78"/>
    </row>
    <row r="2731" spans="11:12" x14ac:dyDescent="0.25">
      <c r="K2731" s="78"/>
      <c r="L2731" s="78"/>
    </row>
    <row r="2732" spans="11:12" x14ac:dyDescent="0.25">
      <c r="K2732" s="78"/>
      <c r="L2732" s="78"/>
    </row>
    <row r="2733" spans="11:12" x14ac:dyDescent="0.25">
      <c r="K2733" s="78"/>
      <c r="L2733" s="78"/>
    </row>
    <row r="2734" spans="11:12" x14ac:dyDescent="0.25">
      <c r="K2734" s="78"/>
      <c r="L2734" s="78"/>
    </row>
    <row r="2735" spans="11:12" x14ac:dyDescent="0.25">
      <c r="K2735" s="78"/>
      <c r="L2735" s="78"/>
    </row>
    <row r="2736" spans="11:12" x14ac:dyDescent="0.25">
      <c r="K2736" s="78"/>
      <c r="L2736" s="78"/>
    </row>
    <row r="2737" spans="11:12" x14ac:dyDescent="0.25">
      <c r="K2737" s="78"/>
      <c r="L2737" s="78"/>
    </row>
    <row r="2738" spans="11:12" x14ac:dyDescent="0.25">
      <c r="K2738" s="78"/>
      <c r="L2738" s="78"/>
    </row>
    <row r="2739" spans="11:12" x14ac:dyDescent="0.25">
      <c r="K2739" s="78"/>
      <c r="L2739" s="78"/>
    </row>
    <row r="2740" spans="11:12" x14ac:dyDescent="0.25">
      <c r="K2740" s="78"/>
      <c r="L2740" s="78"/>
    </row>
    <row r="2741" spans="11:12" x14ac:dyDescent="0.25">
      <c r="K2741" s="78"/>
      <c r="L2741" s="78"/>
    </row>
    <row r="2742" spans="11:12" x14ac:dyDescent="0.25">
      <c r="K2742" s="78"/>
      <c r="L2742" s="78"/>
    </row>
    <row r="2743" spans="11:12" x14ac:dyDescent="0.25">
      <c r="K2743" s="78"/>
      <c r="L2743" s="78"/>
    </row>
    <row r="2744" spans="11:12" x14ac:dyDescent="0.25">
      <c r="K2744" s="78"/>
      <c r="L2744" s="78"/>
    </row>
    <row r="2745" spans="11:12" x14ac:dyDescent="0.25">
      <c r="K2745" s="78"/>
      <c r="L2745" s="78"/>
    </row>
    <row r="2746" spans="11:12" x14ac:dyDescent="0.25">
      <c r="K2746" s="78"/>
      <c r="L2746" s="78"/>
    </row>
    <row r="2747" spans="11:12" x14ac:dyDescent="0.25">
      <c r="K2747" s="78"/>
      <c r="L2747" s="78"/>
    </row>
    <row r="2748" spans="11:12" x14ac:dyDescent="0.25">
      <c r="K2748" s="78"/>
      <c r="L2748" s="78"/>
    </row>
    <row r="2749" spans="11:12" x14ac:dyDescent="0.25">
      <c r="K2749" s="78"/>
      <c r="L2749" s="78"/>
    </row>
    <row r="2750" spans="11:12" x14ac:dyDescent="0.25">
      <c r="K2750" s="78"/>
      <c r="L2750" s="78"/>
    </row>
    <row r="2751" spans="11:12" x14ac:dyDescent="0.25">
      <c r="K2751" s="78"/>
      <c r="L2751" s="78"/>
    </row>
    <row r="2752" spans="11:12" x14ac:dyDescent="0.25">
      <c r="K2752" s="78"/>
      <c r="L2752" s="78"/>
    </row>
    <row r="2753" spans="11:12" x14ac:dyDescent="0.25">
      <c r="K2753" s="78"/>
      <c r="L2753" s="78"/>
    </row>
    <row r="2754" spans="11:12" x14ac:dyDescent="0.25">
      <c r="K2754" s="78"/>
      <c r="L2754" s="78"/>
    </row>
    <row r="2755" spans="11:12" x14ac:dyDescent="0.25">
      <c r="K2755" s="78"/>
      <c r="L2755" s="78"/>
    </row>
    <row r="2756" spans="11:12" x14ac:dyDescent="0.25">
      <c r="K2756" s="78"/>
      <c r="L2756" s="78"/>
    </row>
    <row r="2757" spans="11:12" x14ac:dyDescent="0.25">
      <c r="K2757" s="78"/>
      <c r="L2757" s="78"/>
    </row>
    <row r="2758" spans="11:12" x14ac:dyDescent="0.25">
      <c r="K2758" s="78"/>
      <c r="L2758" s="78"/>
    </row>
    <row r="2759" spans="11:12" x14ac:dyDescent="0.25">
      <c r="K2759" s="78"/>
      <c r="L2759" s="78"/>
    </row>
    <row r="2760" spans="11:12" x14ac:dyDescent="0.25">
      <c r="K2760" s="78"/>
      <c r="L2760" s="78"/>
    </row>
    <row r="2761" spans="11:12" x14ac:dyDescent="0.25">
      <c r="K2761" s="78"/>
      <c r="L2761" s="78"/>
    </row>
    <row r="2762" spans="11:12" x14ac:dyDescent="0.25">
      <c r="K2762" s="78"/>
      <c r="L2762" s="78"/>
    </row>
    <row r="2763" spans="11:12" x14ac:dyDescent="0.25">
      <c r="K2763" s="78"/>
      <c r="L2763" s="78"/>
    </row>
    <row r="2764" spans="11:12" x14ac:dyDescent="0.25">
      <c r="K2764" s="78"/>
      <c r="L2764" s="78"/>
    </row>
    <row r="2765" spans="11:12" x14ac:dyDescent="0.25">
      <c r="K2765" s="78"/>
      <c r="L2765" s="78"/>
    </row>
    <row r="2766" spans="11:12" x14ac:dyDescent="0.25">
      <c r="K2766" s="78"/>
      <c r="L2766" s="78"/>
    </row>
    <row r="2767" spans="11:12" x14ac:dyDescent="0.25">
      <c r="K2767" s="78"/>
      <c r="L2767" s="78"/>
    </row>
    <row r="2768" spans="11:12" x14ac:dyDescent="0.25">
      <c r="K2768" s="78"/>
      <c r="L2768" s="78"/>
    </row>
    <row r="2769" spans="11:12" x14ac:dyDescent="0.25">
      <c r="K2769" s="78"/>
      <c r="L2769" s="78"/>
    </row>
    <row r="2770" spans="11:12" x14ac:dyDescent="0.25">
      <c r="K2770" s="78"/>
      <c r="L2770" s="78"/>
    </row>
    <row r="2771" spans="11:12" x14ac:dyDescent="0.25">
      <c r="K2771" s="78"/>
      <c r="L2771" s="78"/>
    </row>
    <row r="2772" spans="11:12" x14ac:dyDescent="0.25">
      <c r="K2772" s="78"/>
      <c r="L2772" s="78"/>
    </row>
    <row r="2773" spans="11:12" x14ac:dyDescent="0.25">
      <c r="K2773" s="78"/>
      <c r="L2773" s="78"/>
    </row>
    <row r="2774" spans="11:12" x14ac:dyDescent="0.25">
      <c r="K2774" s="78"/>
      <c r="L2774" s="78"/>
    </row>
    <row r="2775" spans="11:12" x14ac:dyDescent="0.25">
      <c r="K2775" s="78"/>
      <c r="L2775" s="78"/>
    </row>
    <row r="2776" spans="11:12" x14ac:dyDescent="0.25">
      <c r="K2776" s="78"/>
      <c r="L2776" s="78"/>
    </row>
    <row r="2777" spans="11:12" x14ac:dyDescent="0.25">
      <c r="K2777" s="78"/>
      <c r="L2777" s="78"/>
    </row>
    <row r="2778" spans="11:12" x14ac:dyDescent="0.25">
      <c r="K2778" s="78"/>
      <c r="L2778" s="78"/>
    </row>
    <row r="2779" spans="11:12" x14ac:dyDescent="0.25">
      <c r="K2779" s="78"/>
      <c r="L2779" s="78"/>
    </row>
    <row r="2780" spans="11:12" x14ac:dyDescent="0.25">
      <c r="K2780" s="78"/>
      <c r="L2780" s="78"/>
    </row>
    <row r="2781" spans="11:12" x14ac:dyDescent="0.25">
      <c r="K2781" s="78"/>
      <c r="L2781" s="78"/>
    </row>
    <row r="2782" spans="11:12" x14ac:dyDescent="0.25">
      <c r="K2782" s="78"/>
      <c r="L2782" s="78"/>
    </row>
    <row r="2783" spans="11:12" x14ac:dyDescent="0.25">
      <c r="K2783" s="78"/>
      <c r="L2783" s="78"/>
    </row>
    <row r="2784" spans="11:12" x14ac:dyDescent="0.25">
      <c r="K2784" s="78"/>
      <c r="L2784" s="78"/>
    </row>
    <row r="2785" spans="11:12" x14ac:dyDescent="0.25">
      <c r="K2785" s="78"/>
      <c r="L2785" s="78"/>
    </row>
    <row r="2786" spans="11:12" x14ac:dyDescent="0.25">
      <c r="K2786" s="78"/>
      <c r="L2786" s="78"/>
    </row>
    <row r="2787" spans="11:12" x14ac:dyDescent="0.25">
      <c r="K2787" s="78"/>
      <c r="L2787" s="78"/>
    </row>
    <row r="2788" spans="11:12" x14ac:dyDescent="0.25">
      <c r="K2788" s="78"/>
      <c r="L2788" s="78"/>
    </row>
    <row r="2789" spans="11:12" x14ac:dyDescent="0.25">
      <c r="K2789" s="78"/>
      <c r="L2789" s="78"/>
    </row>
    <row r="2790" spans="11:12" x14ac:dyDescent="0.25">
      <c r="K2790" s="78"/>
      <c r="L2790" s="78"/>
    </row>
    <row r="2791" spans="11:12" x14ac:dyDescent="0.25">
      <c r="K2791" s="78"/>
      <c r="L2791" s="78"/>
    </row>
    <row r="2792" spans="11:12" x14ac:dyDescent="0.25">
      <c r="K2792" s="78"/>
      <c r="L2792" s="78"/>
    </row>
    <row r="2793" spans="11:12" x14ac:dyDescent="0.25">
      <c r="K2793" s="78"/>
      <c r="L2793" s="78"/>
    </row>
    <row r="2794" spans="11:12" x14ac:dyDescent="0.25">
      <c r="K2794" s="78"/>
      <c r="L2794" s="78"/>
    </row>
    <row r="2795" spans="11:12" x14ac:dyDescent="0.25">
      <c r="K2795" s="78"/>
      <c r="L2795" s="78"/>
    </row>
    <row r="2796" spans="11:12" x14ac:dyDescent="0.25">
      <c r="K2796" s="78"/>
      <c r="L2796" s="78"/>
    </row>
    <row r="2797" spans="11:12" x14ac:dyDescent="0.25">
      <c r="K2797" s="78"/>
      <c r="L2797" s="78"/>
    </row>
    <row r="2798" spans="11:12" x14ac:dyDescent="0.25">
      <c r="K2798" s="78"/>
      <c r="L2798" s="78"/>
    </row>
    <row r="2799" spans="11:12" x14ac:dyDescent="0.25">
      <c r="K2799" s="78"/>
      <c r="L2799" s="78"/>
    </row>
    <row r="2800" spans="11:12" x14ac:dyDescent="0.25">
      <c r="K2800" s="78"/>
      <c r="L2800" s="78"/>
    </row>
    <row r="2801" spans="11:12" x14ac:dyDescent="0.25">
      <c r="K2801" s="78"/>
      <c r="L2801" s="78"/>
    </row>
    <row r="2802" spans="11:12" x14ac:dyDescent="0.25">
      <c r="K2802" s="78"/>
      <c r="L2802" s="78"/>
    </row>
    <row r="2803" spans="11:12" x14ac:dyDescent="0.25">
      <c r="K2803" s="78"/>
      <c r="L2803" s="78"/>
    </row>
    <row r="2804" spans="11:12" x14ac:dyDescent="0.25">
      <c r="K2804" s="78"/>
      <c r="L2804" s="78"/>
    </row>
    <row r="2805" spans="11:12" x14ac:dyDescent="0.25">
      <c r="K2805" s="78"/>
      <c r="L2805" s="78"/>
    </row>
    <row r="2806" spans="11:12" x14ac:dyDescent="0.25">
      <c r="K2806" s="78"/>
      <c r="L2806" s="78"/>
    </row>
    <row r="2807" spans="11:12" x14ac:dyDescent="0.25">
      <c r="K2807" s="78"/>
      <c r="L2807" s="78"/>
    </row>
    <row r="2808" spans="11:12" x14ac:dyDescent="0.25">
      <c r="K2808" s="78"/>
      <c r="L2808" s="78"/>
    </row>
    <row r="2809" spans="11:12" x14ac:dyDescent="0.25">
      <c r="K2809" s="78"/>
      <c r="L2809" s="78"/>
    </row>
    <row r="2810" spans="11:12" x14ac:dyDescent="0.25">
      <c r="K2810" s="78"/>
      <c r="L2810" s="78"/>
    </row>
    <row r="2811" spans="11:12" x14ac:dyDescent="0.25">
      <c r="K2811" s="78"/>
      <c r="L2811" s="78"/>
    </row>
    <row r="2812" spans="11:12" x14ac:dyDescent="0.25">
      <c r="K2812" s="78"/>
      <c r="L2812" s="78"/>
    </row>
    <row r="2813" spans="11:12" x14ac:dyDescent="0.25">
      <c r="K2813" s="78"/>
      <c r="L2813" s="78"/>
    </row>
    <row r="2814" spans="11:12" x14ac:dyDescent="0.25">
      <c r="K2814" s="78"/>
      <c r="L2814" s="78"/>
    </row>
    <row r="2815" spans="11:12" x14ac:dyDescent="0.25">
      <c r="K2815" s="78"/>
      <c r="L2815" s="78"/>
    </row>
    <row r="2816" spans="11:12" x14ac:dyDescent="0.25">
      <c r="K2816" s="78"/>
      <c r="L2816" s="78"/>
    </row>
    <row r="2817" spans="11:12" x14ac:dyDescent="0.25">
      <c r="K2817" s="78"/>
      <c r="L2817" s="78"/>
    </row>
    <row r="2818" spans="11:12" x14ac:dyDescent="0.25">
      <c r="K2818" s="78"/>
      <c r="L2818" s="78"/>
    </row>
    <row r="2819" spans="11:12" x14ac:dyDescent="0.25">
      <c r="K2819" s="78"/>
      <c r="L2819" s="78"/>
    </row>
    <row r="2820" spans="11:12" x14ac:dyDescent="0.25">
      <c r="K2820" s="78"/>
      <c r="L2820" s="78"/>
    </row>
    <row r="2821" spans="11:12" x14ac:dyDescent="0.25">
      <c r="K2821" s="78"/>
      <c r="L2821" s="78"/>
    </row>
    <row r="2822" spans="11:12" x14ac:dyDescent="0.25">
      <c r="K2822" s="78"/>
      <c r="L2822" s="78"/>
    </row>
    <row r="2823" spans="11:12" x14ac:dyDescent="0.25">
      <c r="K2823" s="78"/>
      <c r="L2823" s="78"/>
    </row>
    <row r="2824" spans="11:12" x14ac:dyDescent="0.25">
      <c r="K2824" s="78"/>
      <c r="L2824" s="78"/>
    </row>
    <row r="2825" spans="11:12" x14ac:dyDescent="0.25">
      <c r="K2825" s="78"/>
      <c r="L2825" s="78"/>
    </row>
    <row r="2826" spans="11:12" x14ac:dyDescent="0.25">
      <c r="K2826" s="78"/>
      <c r="L2826" s="78"/>
    </row>
    <row r="2827" spans="11:12" x14ac:dyDescent="0.25">
      <c r="K2827" s="78"/>
      <c r="L2827" s="78"/>
    </row>
    <row r="2828" spans="11:12" x14ac:dyDescent="0.25">
      <c r="K2828" s="78"/>
      <c r="L2828" s="78"/>
    </row>
    <row r="2829" spans="11:12" x14ac:dyDescent="0.25">
      <c r="K2829" s="78"/>
      <c r="L2829" s="78"/>
    </row>
    <row r="2830" spans="11:12" x14ac:dyDescent="0.25">
      <c r="K2830" s="78"/>
      <c r="L2830" s="78"/>
    </row>
    <row r="2831" spans="11:12" x14ac:dyDescent="0.25">
      <c r="K2831" s="78"/>
      <c r="L2831" s="78"/>
    </row>
    <row r="2832" spans="11:12" x14ac:dyDescent="0.25">
      <c r="K2832" s="78"/>
      <c r="L2832" s="78"/>
    </row>
    <row r="2833" spans="11:12" x14ac:dyDescent="0.25">
      <c r="K2833" s="78"/>
      <c r="L2833" s="78"/>
    </row>
    <row r="2834" spans="11:12" x14ac:dyDescent="0.25">
      <c r="K2834" s="78"/>
      <c r="L2834" s="78"/>
    </row>
    <row r="2835" spans="11:12" x14ac:dyDescent="0.25">
      <c r="K2835" s="78"/>
      <c r="L2835" s="78"/>
    </row>
    <row r="2836" spans="11:12" x14ac:dyDescent="0.25">
      <c r="K2836" s="78"/>
      <c r="L2836" s="78"/>
    </row>
    <row r="2837" spans="11:12" x14ac:dyDescent="0.25">
      <c r="K2837" s="78"/>
      <c r="L2837" s="78"/>
    </row>
    <row r="2838" spans="11:12" x14ac:dyDescent="0.25">
      <c r="K2838" s="78"/>
      <c r="L2838" s="78"/>
    </row>
    <row r="2839" spans="11:12" x14ac:dyDescent="0.25">
      <c r="K2839" s="78"/>
      <c r="L2839" s="78"/>
    </row>
    <row r="2840" spans="11:12" x14ac:dyDescent="0.25">
      <c r="K2840" s="78"/>
      <c r="L2840" s="78"/>
    </row>
    <row r="2841" spans="11:12" x14ac:dyDescent="0.25">
      <c r="K2841" s="78"/>
      <c r="L2841" s="78"/>
    </row>
    <row r="2842" spans="11:12" x14ac:dyDescent="0.25">
      <c r="K2842" s="78"/>
      <c r="L2842" s="78"/>
    </row>
    <row r="2843" spans="11:12" x14ac:dyDescent="0.25">
      <c r="K2843" s="78"/>
      <c r="L2843" s="78"/>
    </row>
    <row r="2844" spans="11:12" x14ac:dyDescent="0.25">
      <c r="K2844" s="78"/>
      <c r="L2844" s="78"/>
    </row>
    <row r="2845" spans="11:12" x14ac:dyDescent="0.25">
      <c r="K2845" s="78"/>
      <c r="L2845" s="78"/>
    </row>
    <row r="2846" spans="11:12" x14ac:dyDescent="0.25">
      <c r="K2846" s="78"/>
      <c r="L2846" s="78"/>
    </row>
    <row r="2847" spans="11:12" x14ac:dyDescent="0.25">
      <c r="K2847" s="78"/>
      <c r="L2847" s="78"/>
    </row>
    <row r="2848" spans="11:12" x14ac:dyDescent="0.25">
      <c r="K2848" s="78"/>
      <c r="L2848" s="78"/>
    </row>
    <row r="2849" spans="11:12" x14ac:dyDescent="0.25">
      <c r="K2849" s="78"/>
      <c r="L2849" s="78"/>
    </row>
    <row r="2850" spans="11:12" x14ac:dyDescent="0.25">
      <c r="K2850" s="78"/>
      <c r="L2850" s="78"/>
    </row>
    <row r="2851" spans="11:12" x14ac:dyDescent="0.25">
      <c r="K2851" s="78"/>
      <c r="L2851" s="78"/>
    </row>
    <row r="2852" spans="11:12" x14ac:dyDescent="0.25">
      <c r="K2852" s="78"/>
      <c r="L2852" s="78"/>
    </row>
    <row r="2853" spans="11:12" x14ac:dyDescent="0.25">
      <c r="K2853" s="78"/>
      <c r="L2853" s="78"/>
    </row>
    <row r="2854" spans="11:12" x14ac:dyDescent="0.25">
      <c r="K2854" s="78"/>
      <c r="L2854" s="78"/>
    </row>
    <row r="2855" spans="11:12" x14ac:dyDescent="0.25">
      <c r="K2855" s="78"/>
      <c r="L2855" s="78"/>
    </row>
    <row r="2856" spans="11:12" x14ac:dyDescent="0.25">
      <c r="K2856" s="78"/>
      <c r="L2856" s="78"/>
    </row>
    <row r="2857" spans="11:12" x14ac:dyDescent="0.25">
      <c r="K2857" s="78"/>
      <c r="L2857" s="78"/>
    </row>
    <row r="2858" spans="11:12" x14ac:dyDescent="0.25">
      <c r="K2858" s="78"/>
      <c r="L2858" s="78"/>
    </row>
    <row r="2859" spans="11:12" x14ac:dyDescent="0.25">
      <c r="K2859" s="78"/>
      <c r="L2859" s="78"/>
    </row>
    <row r="2860" spans="11:12" x14ac:dyDescent="0.25">
      <c r="K2860" s="78"/>
      <c r="L2860" s="78"/>
    </row>
    <row r="2861" spans="11:12" x14ac:dyDescent="0.25">
      <c r="K2861" s="78"/>
      <c r="L2861" s="78"/>
    </row>
    <row r="2862" spans="11:12" x14ac:dyDescent="0.25">
      <c r="K2862" s="78"/>
      <c r="L2862" s="78"/>
    </row>
    <row r="2863" spans="11:12" x14ac:dyDescent="0.25">
      <c r="K2863" s="78"/>
      <c r="L2863" s="78"/>
    </row>
    <row r="2864" spans="11:12" x14ac:dyDescent="0.25">
      <c r="K2864" s="78"/>
      <c r="L2864" s="78"/>
    </row>
    <row r="2865" spans="11:12" x14ac:dyDescent="0.25">
      <c r="K2865" s="78"/>
      <c r="L2865" s="78"/>
    </row>
    <row r="2866" spans="11:12" x14ac:dyDescent="0.25">
      <c r="K2866" s="78"/>
      <c r="L2866" s="78"/>
    </row>
    <row r="2867" spans="11:12" x14ac:dyDescent="0.25">
      <c r="K2867" s="78"/>
      <c r="L2867" s="78"/>
    </row>
    <row r="2868" spans="11:12" x14ac:dyDescent="0.25">
      <c r="K2868" s="78"/>
      <c r="L2868" s="78"/>
    </row>
    <row r="2869" spans="11:12" x14ac:dyDescent="0.25">
      <c r="K2869" s="78"/>
      <c r="L2869" s="78"/>
    </row>
    <row r="2870" spans="11:12" x14ac:dyDescent="0.25">
      <c r="K2870" s="78"/>
      <c r="L2870" s="78"/>
    </row>
    <row r="2871" spans="11:12" x14ac:dyDescent="0.25">
      <c r="K2871" s="78"/>
      <c r="L2871" s="78"/>
    </row>
    <row r="2872" spans="11:12" x14ac:dyDescent="0.25">
      <c r="K2872" s="78"/>
      <c r="L2872" s="78"/>
    </row>
    <row r="2873" spans="11:12" x14ac:dyDescent="0.25">
      <c r="K2873" s="78"/>
      <c r="L2873" s="78"/>
    </row>
    <row r="2874" spans="11:12" x14ac:dyDescent="0.25">
      <c r="K2874" s="78"/>
      <c r="L2874" s="78"/>
    </row>
    <row r="2875" spans="11:12" x14ac:dyDescent="0.25">
      <c r="K2875" s="78"/>
      <c r="L2875" s="78"/>
    </row>
    <row r="2876" spans="11:12" x14ac:dyDescent="0.25">
      <c r="K2876" s="78"/>
      <c r="L2876" s="78"/>
    </row>
    <row r="2877" spans="11:12" x14ac:dyDescent="0.25">
      <c r="K2877" s="78"/>
      <c r="L2877" s="78"/>
    </row>
    <row r="2878" spans="11:12" x14ac:dyDescent="0.25">
      <c r="K2878" s="78"/>
      <c r="L2878" s="78"/>
    </row>
    <row r="2879" spans="11:12" x14ac:dyDescent="0.25">
      <c r="K2879" s="78"/>
      <c r="L2879" s="78"/>
    </row>
    <row r="2880" spans="11:12" x14ac:dyDescent="0.25">
      <c r="K2880" s="78"/>
      <c r="L2880" s="78"/>
    </row>
    <row r="2881" spans="11:12" x14ac:dyDescent="0.25">
      <c r="K2881" s="78"/>
      <c r="L2881" s="78"/>
    </row>
    <row r="2882" spans="11:12" x14ac:dyDescent="0.25">
      <c r="K2882" s="78"/>
      <c r="L2882" s="78"/>
    </row>
    <row r="2883" spans="11:12" x14ac:dyDescent="0.25">
      <c r="K2883" s="78"/>
      <c r="L2883" s="78"/>
    </row>
    <row r="2884" spans="11:12" x14ac:dyDescent="0.25">
      <c r="K2884" s="78"/>
      <c r="L2884" s="78"/>
    </row>
    <row r="2885" spans="11:12" x14ac:dyDescent="0.25">
      <c r="K2885" s="78"/>
      <c r="L2885" s="78"/>
    </row>
    <row r="2886" spans="11:12" x14ac:dyDescent="0.25">
      <c r="K2886" s="78"/>
      <c r="L2886" s="78"/>
    </row>
    <row r="2887" spans="11:12" x14ac:dyDescent="0.25">
      <c r="K2887" s="78"/>
      <c r="L2887" s="78"/>
    </row>
    <row r="2888" spans="11:12" x14ac:dyDescent="0.25">
      <c r="K2888" s="78"/>
      <c r="L2888" s="78"/>
    </row>
    <row r="2889" spans="11:12" x14ac:dyDescent="0.25">
      <c r="K2889" s="78"/>
      <c r="L2889" s="78"/>
    </row>
    <row r="2890" spans="11:12" x14ac:dyDescent="0.25">
      <c r="K2890" s="78"/>
      <c r="L2890" s="78"/>
    </row>
    <row r="2891" spans="11:12" x14ac:dyDescent="0.25">
      <c r="K2891" s="78"/>
      <c r="L2891" s="78"/>
    </row>
    <row r="2892" spans="11:12" x14ac:dyDescent="0.25">
      <c r="K2892" s="78"/>
      <c r="L2892" s="78"/>
    </row>
    <row r="2893" spans="11:12" x14ac:dyDescent="0.25">
      <c r="K2893" s="78"/>
      <c r="L2893" s="78"/>
    </row>
    <row r="2894" spans="11:12" x14ac:dyDescent="0.25">
      <c r="K2894" s="78"/>
      <c r="L2894" s="78"/>
    </row>
    <row r="2895" spans="11:12" x14ac:dyDescent="0.25">
      <c r="K2895" s="78"/>
      <c r="L2895" s="78"/>
    </row>
    <row r="2896" spans="11:12" x14ac:dyDescent="0.25">
      <c r="K2896" s="78"/>
      <c r="L2896" s="78"/>
    </row>
    <row r="2897" spans="11:12" x14ac:dyDescent="0.25">
      <c r="K2897" s="78"/>
      <c r="L2897" s="78"/>
    </row>
    <row r="2898" spans="11:12" x14ac:dyDescent="0.25">
      <c r="K2898" s="78"/>
      <c r="L2898" s="78"/>
    </row>
    <row r="2899" spans="11:12" x14ac:dyDescent="0.25">
      <c r="K2899" s="78"/>
      <c r="L2899" s="78"/>
    </row>
    <row r="2900" spans="11:12" x14ac:dyDescent="0.25">
      <c r="K2900" s="78"/>
      <c r="L2900" s="78"/>
    </row>
    <row r="2901" spans="11:12" x14ac:dyDescent="0.25">
      <c r="K2901" s="78"/>
      <c r="L2901" s="78"/>
    </row>
    <row r="2902" spans="11:12" x14ac:dyDescent="0.25">
      <c r="K2902" s="78"/>
      <c r="L2902" s="78"/>
    </row>
    <row r="2903" spans="11:12" x14ac:dyDescent="0.25">
      <c r="K2903" s="78"/>
      <c r="L2903" s="78"/>
    </row>
    <row r="2904" spans="11:12" x14ac:dyDescent="0.25">
      <c r="K2904" s="78"/>
      <c r="L2904" s="78"/>
    </row>
    <row r="2905" spans="11:12" x14ac:dyDescent="0.25">
      <c r="K2905" s="78"/>
      <c r="L2905" s="78"/>
    </row>
    <row r="2906" spans="11:12" x14ac:dyDescent="0.25">
      <c r="K2906" s="78"/>
      <c r="L2906" s="78"/>
    </row>
    <row r="2907" spans="11:12" x14ac:dyDescent="0.25">
      <c r="K2907" s="78"/>
      <c r="L2907" s="78"/>
    </row>
    <row r="2908" spans="11:12" x14ac:dyDescent="0.25">
      <c r="K2908" s="78"/>
      <c r="L2908" s="78"/>
    </row>
    <row r="2909" spans="11:12" x14ac:dyDescent="0.25">
      <c r="K2909" s="78"/>
      <c r="L2909" s="78"/>
    </row>
    <row r="2910" spans="11:12" x14ac:dyDescent="0.25">
      <c r="K2910" s="78"/>
      <c r="L2910" s="78"/>
    </row>
    <row r="2911" spans="11:12" x14ac:dyDescent="0.25">
      <c r="K2911" s="78"/>
      <c r="L2911" s="78"/>
    </row>
    <row r="2912" spans="11:12" x14ac:dyDescent="0.25">
      <c r="K2912" s="78"/>
      <c r="L2912" s="78"/>
    </row>
    <row r="2913" spans="11:12" x14ac:dyDescent="0.25">
      <c r="K2913" s="78"/>
      <c r="L2913" s="78"/>
    </row>
    <row r="2914" spans="11:12" x14ac:dyDescent="0.25">
      <c r="K2914" s="78"/>
      <c r="L2914" s="78"/>
    </row>
    <row r="2915" spans="11:12" x14ac:dyDescent="0.25">
      <c r="K2915" s="78"/>
      <c r="L2915" s="78"/>
    </row>
    <row r="2916" spans="11:12" x14ac:dyDescent="0.25">
      <c r="K2916" s="78"/>
      <c r="L2916" s="78"/>
    </row>
    <row r="2917" spans="11:12" x14ac:dyDescent="0.25">
      <c r="K2917" s="78"/>
      <c r="L2917" s="78"/>
    </row>
    <row r="2918" spans="11:12" x14ac:dyDescent="0.25">
      <c r="K2918" s="78"/>
      <c r="L2918" s="78"/>
    </row>
    <row r="2919" spans="11:12" x14ac:dyDescent="0.25">
      <c r="K2919" s="78"/>
      <c r="L2919" s="78"/>
    </row>
    <row r="2920" spans="11:12" x14ac:dyDescent="0.25">
      <c r="K2920" s="78"/>
      <c r="L2920" s="78"/>
    </row>
    <row r="2921" spans="11:12" x14ac:dyDescent="0.25">
      <c r="K2921" s="78"/>
      <c r="L2921" s="78"/>
    </row>
    <row r="2922" spans="11:12" x14ac:dyDescent="0.25">
      <c r="K2922" s="78"/>
      <c r="L2922" s="78"/>
    </row>
    <row r="2923" spans="11:12" x14ac:dyDescent="0.25">
      <c r="K2923" s="78"/>
      <c r="L2923" s="78"/>
    </row>
    <row r="2924" spans="11:12" x14ac:dyDescent="0.25">
      <c r="K2924" s="78"/>
      <c r="L2924" s="78"/>
    </row>
    <row r="2925" spans="11:12" x14ac:dyDescent="0.25">
      <c r="K2925" s="78"/>
      <c r="L2925" s="78"/>
    </row>
    <row r="2926" spans="11:12" x14ac:dyDescent="0.25">
      <c r="K2926" s="78"/>
      <c r="L2926" s="78"/>
    </row>
    <row r="2927" spans="11:12" x14ac:dyDescent="0.25">
      <c r="K2927" s="78"/>
      <c r="L2927" s="78"/>
    </row>
    <row r="2928" spans="11:12" x14ac:dyDescent="0.25">
      <c r="K2928" s="78"/>
      <c r="L2928" s="78"/>
    </row>
    <row r="2929" spans="11:12" x14ac:dyDescent="0.25">
      <c r="K2929" s="78"/>
      <c r="L2929" s="78"/>
    </row>
    <row r="2930" spans="11:12" x14ac:dyDescent="0.25">
      <c r="K2930" s="78"/>
      <c r="L2930" s="78"/>
    </row>
    <row r="2931" spans="11:12" x14ac:dyDescent="0.25">
      <c r="K2931" s="78"/>
      <c r="L2931" s="78"/>
    </row>
    <row r="2932" spans="11:12" x14ac:dyDescent="0.25">
      <c r="K2932" s="78"/>
      <c r="L2932" s="78"/>
    </row>
    <row r="2933" spans="11:12" x14ac:dyDescent="0.25">
      <c r="K2933" s="78"/>
      <c r="L2933" s="78"/>
    </row>
    <row r="2934" spans="11:12" x14ac:dyDescent="0.25">
      <c r="K2934" s="78"/>
      <c r="L2934" s="78"/>
    </row>
    <row r="2935" spans="11:12" x14ac:dyDescent="0.25">
      <c r="K2935" s="78"/>
      <c r="L2935" s="78"/>
    </row>
    <row r="2936" spans="11:12" x14ac:dyDescent="0.25">
      <c r="K2936" s="78"/>
      <c r="L2936" s="78"/>
    </row>
    <row r="2937" spans="11:12" x14ac:dyDescent="0.25">
      <c r="K2937" s="78"/>
      <c r="L2937" s="78"/>
    </row>
    <row r="2938" spans="11:12" x14ac:dyDescent="0.25">
      <c r="K2938" s="78"/>
      <c r="L2938" s="78"/>
    </row>
    <row r="2939" spans="11:12" x14ac:dyDescent="0.25">
      <c r="K2939" s="78"/>
      <c r="L2939" s="78"/>
    </row>
    <row r="2940" spans="11:12" x14ac:dyDescent="0.25">
      <c r="K2940" s="78"/>
      <c r="L2940" s="78"/>
    </row>
    <row r="2941" spans="11:12" x14ac:dyDescent="0.25">
      <c r="K2941" s="78"/>
      <c r="L2941" s="78"/>
    </row>
    <row r="2942" spans="11:12" x14ac:dyDescent="0.25">
      <c r="K2942" s="78"/>
      <c r="L2942" s="78"/>
    </row>
    <row r="2943" spans="11:12" x14ac:dyDescent="0.25">
      <c r="K2943" s="78"/>
      <c r="L2943" s="78"/>
    </row>
    <row r="2944" spans="11:12" x14ac:dyDescent="0.25">
      <c r="K2944" s="78"/>
      <c r="L2944" s="78"/>
    </row>
    <row r="2945" spans="11:12" x14ac:dyDescent="0.25">
      <c r="K2945" s="78"/>
      <c r="L2945" s="78"/>
    </row>
    <row r="2946" spans="11:12" x14ac:dyDescent="0.25">
      <c r="K2946" s="78"/>
      <c r="L2946" s="78"/>
    </row>
    <row r="2947" spans="11:12" x14ac:dyDescent="0.25">
      <c r="K2947" s="78"/>
      <c r="L2947" s="78"/>
    </row>
    <row r="2948" spans="11:12" x14ac:dyDescent="0.25">
      <c r="K2948" s="78"/>
      <c r="L2948" s="78"/>
    </row>
    <row r="2949" spans="11:12" x14ac:dyDescent="0.25">
      <c r="K2949" s="78"/>
      <c r="L2949" s="78"/>
    </row>
    <row r="2950" spans="11:12" x14ac:dyDescent="0.25">
      <c r="K2950" s="78"/>
      <c r="L2950" s="78"/>
    </row>
    <row r="2951" spans="11:12" x14ac:dyDescent="0.25">
      <c r="K2951" s="78"/>
      <c r="L2951" s="78"/>
    </row>
    <row r="2952" spans="11:12" x14ac:dyDescent="0.25">
      <c r="K2952" s="78"/>
      <c r="L2952" s="78"/>
    </row>
    <row r="2953" spans="11:12" x14ac:dyDescent="0.25">
      <c r="K2953" s="78"/>
      <c r="L2953" s="78"/>
    </row>
    <row r="2954" spans="11:12" x14ac:dyDescent="0.25">
      <c r="K2954" s="78"/>
      <c r="L2954" s="78"/>
    </row>
    <row r="2955" spans="11:12" x14ac:dyDescent="0.25">
      <c r="K2955" s="78"/>
      <c r="L2955" s="78"/>
    </row>
    <row r="2956" spans="11:12" x14ac:dyDescent="0.25">
      <c r="K2956" s="78"/>
      <c r="L2956" s="78"/>
    </row>
    <row r="2957" spans="11:12" x14ac:dyDescent="0.25">
      <c r="K2957" s="78"/>
      <c r="L2957" s="78"/>
    </row>
    <row r="2958" spans="11:12" x14ac:dyDescent="0.25">
      <c r="K2958" s="78"/>
      <c r="L2958" s="78"/>
    </row>
    <row r="2959" spans="11:12" x14ac:dyDescent="0.25">
      <c r="K2959" s="78"/>
      <c r="L2959" s="78"/>
    </row>
    <row r="2960" spans="11:12" x14ac:dyDescent="0.25">
      <c r="K2960" s="78"/>
      <c r="L2960" s="78"/>
    </row>
    <row r="2961" spans="11:12" x14ac:dyDescent="0.25">
      <c r="K2961" s="78"/>
      <c r="L2961" s="78"/>
    </row>
    <row r="2962" spans="11:12" x14ac:dyDescent="0.25">
      <c r="K2962" s="78"/>
      <c r="L2962" s="78"/>
    </row>
    <row r="2963" spans="11:12" x14ac:dyDescent="0.25">
      <c r="K2963" s="78"/>
      <c r="L2963" s="78"/>
    </row>
    <row r="2964" spans="11:12" x14ac:dyDescent="0.25">
      <c r="K2964" s="78"/>
      <c r="L2964" s="78"/>
    </row>
    <row r="2965" spans="11:12" x14ac:dyDescent="0.25">
      <c r="K2965" s="78"/>
      <c r="L2965" s="78"/>
    </row>
    <row r="2966" spans="11:12" x14ac:dyDescent="0.25">
      <c r="K2966" s="78"/>
      <c r="L2966" s="78"/>
    </row>
    <row r="2967" spans="11:12" x14ac:dyDescent="0.25">
      <c r="K2967" s="78"/>
      <c r="L2967" s="78"/>
    </row>
    <row r="2968" spans="11:12" x14ac:dyDescent="0.25">
      <c r="K2968" s="78"/>
      <c r="L2968" s="78"/>
    </row>
    <row r="2969" spans="11:12" x14ac:dyDescent="0.25">
      <c r="K2969" s="78"/>
      <c r="L2969" s="78"/>
    </row>
    <row r="2970" spans="11:12" x14ac:dyDescent="0.25">
      <c r="K2970" s="78"/>
      <c r="L2970" s="78"/>
    </row>
    <row r="2971" spans="11:12" x14ac:dyDescent="0.25">
      <c r="K2971" s="78"/>
      <c r="L2971" s="78"/>
    </row>
    <row r="2972" spans="11:12" x14ac:dyDescent="0.25">
      <c r="K2972" s="78"/>
      <c r="L2972" s="78"/>
    </row>
    <row r="2973" spans="11:12" x14ac:dyDescent="0.25">
      <c r="K2973" s="78"/>
      <c r="L2973" s="78"/>
    </row>
    <row r="2974" spans="11:12" x14ac:dyDescent="0.25">
      <c r="K2974" s="78"/>
      <c r="L2974" s="78"/>
    </row>
    <row r="2975" spans="11:12" x14ac:dyDescent="0.25">
      <c r="K2975" s="78"/>
      <c r="L2975" s="78"/>
    </row>
    <row r="2976" spans="11:12" x14ac:dyDescent="0.25">
      <c r="K2976" s="78"/>
      <c r="L2976" s="78"/>
    </row>
    <row r="2977" spans="11:12" x14ac:dyDescent="0.25">
      <c r="K2977" s="78"/>
      <c r="L2977" s="78"/>
    </row>
    <row r="2978" spans="11:12" x14ac:dyDescent="0.25">
      <c r="K2978" s="78"/>
      <c r="L2978" s="78"/>
    </row>
    <row r="2979" spans="11:12" x14ac:dyDescent="0.25">
      <c r="K2979" s="78"/>
      <c r="L2979" s="78"/>
    </row>
    <row r="2980" spans="11:12" x14ac:dyDescent="0.25">
      <c r="K2980" s="78"/>
      <c r="L2980" s="78"/>
    </row>
    <row r="2981" spans="11:12" x14ac:dyDescent="0.25">
      <c r="K2981" s="78"/>
      <c r="L2981" s="78"/>
    </row>
    <row r="2982" spans="11:12" x14ac:dyDescent="0.25">
      <c r="K2982" s="78"/>
      <c r="L2982" s="78"/>
    </row>
    <row r="2983" spans="11:12" x14ac:dyDescent="0.25">
      <c r="K2983" s="78"/>
      <c r="L2983" s="78"/>
    </row>
    <row r="2984" spans="11:12" x14ac:dyDescent="0.25">
      <c r="K2984" s="78"/>
      <c r="L2984" s="78"/>
    </row>
    <row r="2985" spans="11:12" x14ac:dyDescent="0.25">
      <c r="K2985" s="78"/>
      <c r="L2985" s="78"/>
    </row>
    <row r="2986" spans="11:12" x14ac:dyDescent="0.25">
      <c r="K2986" s="78"/>
      <c r="L2986" s="78"/>
    </row>
    <row r="2987" spans="11:12" x14ac:dyDescent="0.25">
      <c r="K2987" s="78"/>
      <c r="L2987" s="78"/>
    </row>
    <row r="2988" spans="11:12" x14ac:dyDescent="0.25">
      <c r="K2988" s="78"/>
      <c r="L2988" s="78"/>
    </row>
    <row r="2989" spans="11:12" x14ac:dyDescent="0.25">
      <c r="K2989" s="78"/>
      <c r="L2989" s="78"/>
    </row>
    <row r="2990" spans="11:12" x14ac:dyDescent="0.25">
      <c r="K2990" s="78"/>
      <c r="L2990" s="78"/>
    </row>
    <row r="2991" spans="11:12" x14ac:dyDescent="0.25">
      <c r="K2991" s="78"/>
      <c r="L2991" s="78"/>
    </row>
    <row r="2992" spans="11:12" x14ac:dyDescent="0.25">
      <c r="K2992" s="78"/>
      <c r="L2992" s="78"/>
    </row>
    <row r="2993" spans="11:12" x14ac:dyDescent="0.25">
      <c r="K2993" s="78"/>
      <c r="L2993" s="78"/>
    </row>
    <row r="2994" spans="11:12" x14ac:dyDescent="0.25">
      <c r="K2994" s="78"/>
      <c r="L2994" s="78"/>
    </row>
    <row r="2995" spans="11:12" x14ac:dyDescent="0.25">
      <c r="K2995" s="78"/>
      <c r="L2995" s="78"/>
    </row>
    <row r="2996" spans="11:12" x14ac:dyDescent="0.25">
      <c r="K2996" s="78"/>
      <c r="L2996" s="78"/>
    </row>
    <row r="2997" spans="11:12" x14ac:dyDescent="0.25">
      <c r="K2997" s="78"/>
      <c r="L2997" s="78"/>
    </row>
    <row r="2998" spans="11:12" x14ac:dyDescent="0.25">
      <c r="K2998" s="78"/>
      <c r="L2998" s="78"/>
    </row>
    <row r="2999" spans="11:12" x14ac:dyDescent="0.25">
      <c r="K2999" s="78"/>
      <c r="L2999" s="78"/>
    </row>
    <row r="3000" spans="11:12" x14ac:dyDescent="0.25">
      <c r="K3000" s="78"/>
      <c r="L3000" s="78"/>
    </row>
    <row r="3001" spans="11:12" x14ac:dyDescent="0.25">
      <c r="K3001" s="78"/>
      <c r="L3001" s="78"/>
    </row>
    <row r="3002" spans="11:12" x14ac:dyDescent="0.25">
      <c r="K3002" s="78"/>
      <c r="L3002" s="78"/>
    </row>
    <row r="3003" spans="11:12" x14ac:dyDescent="0.25">
      <c r="K3003" s="78"/>
      <c r="L3003" s="78"/>
    </row>
    <row r="3004" spans="11:12" x14ac:dyDescent="0.25">
      <c r="K3004" s="78"/>
      <c r="L3004" s="78"/>
    </row>
  </sheetData>
  <pageMargins left="0.7" right="0.7" top="0.75" bottom="0.75" header="0.3" footer="0.3"/>
  <pageSetup paperSize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51"/>
  <sheetViews>
    <sheetView tabSelected="1" showWhiteSpace="0" view="pageLayout" zoomScaleNormal="80" workbookViewId="0">
      <selection activeCell="C1" sqref="C1:D1048576"/>
    </sheetView>
  </sheetViews>
  <sheetFormatPr defaultColWidth="9.140625" defaultRowHeight="15" x14ac:dyDescent="0.25"/>
  <cols>
    <col min="1" max="1" width="22.85546875" bestFit="1" customWidth="1"/>
    <col min="2" max="2" width="7.5703125" bestFit="1" customWidth="1"/>
    <col min="3" max="3" width="6" hidden="1" customWidth="1"/>
    <col min="4" max="4" width="6.42578125" hidden="1" customWidth="1"/>
    <col min="5" max="5" width="53.140625" bestFit="1" customWidth="1"/>
    <col min="6" max="6" width="8.42578125" bestFit="1" customWidth="1"/>
    <col min="7" max="7" width="6.42578125" hidden="1" customWidth="1"/>
    <col min="8" max="8" width="8.42578125" hidden="1" customWidth="1"/>
    <col min="9" max="9" width="5.85546875" hidden="1" customWidth="1"/>
    <col min="10" max="11" width="0" hidden="1" customWidth="1"/>
    <col min="12" max="12" width="13.42578125" bestFit="1" customWidth="1"/>
    <col min="13" max="13" width="8" hidden="1" customWidth="1"/>
    <col min="14" max="14" width="9.5703125" hidden="1" customWidth="1"/>
    <col min="15" max="15" width="0" hidden="1" customWidth="1"/>
    <col min="16" max="16" width="9.5703125" hidden="1" customWidth="1"/>
    <col min="17" max="17" width="0" hidden="1" customWidth="1"/>
    <col min="18" max="18" width="10.85546875" bestFit="1" customWidth="1"/>
    <col min="19" max="19" width="8" hidden="1" customWidth="1"/>
    <col min="20" max="20" width="10.85546875" hidden="1" customWidth="1"/>
    <col min="21" max="21" width="8.5703125" hidden="1" customWidth="1"/>
    <col min="22" max="23" width="7.85546875" hidden="1" customWidth="1"/>
    <col min="24" max="24" width="7.28515625" hidden="1" customWidth="1"/>
    <col min="25" max="25" width="12.5703125" hidden="1" customWidth="1"/>
    <col min="26" max="26" width="7.85546875" hidden="1" customWidth="1"/>
    <col min="27" max="27" width="7" hidden="1" customWidth="1"/>
    <col min="28" max="28" width="0" hidden="1" customWidth="1"/>
    <col min="30" max="30" width="2" bestFit="1" customWidth="1"/>
  </cols>
  <sheetData>
    <row r="1" spans="1:28" ht="156" x14ac:dyDescent="0.25">
      <c r="A1" s="212" t="s">
        <v>308</v>
      </c>
      <c r="C1" s="187" t="s">
        <v>393</v>
      </c>
      <c r="D1" s="188" t="s">
        <v>392</v>
      </c>
      <c r="E1" s="81" t="s">
        <v>452</v>
      </c>
      <c r="F1" s="62" t="s">
        <v>294</v>
      </c>
      <c r="G1" s="63" t="s">
        <v>295</v>
      </c>
      <c r="H1" s="64" t="s">
        <v>296</v>
      </c>
      <c r="I1" s="65" t="s">
        <v>297</v>
      </c>
      <c r="J1" s="66"/>
      <c r="K1" s="67"/>
      <c r="L1" s="68" t="s">
        <v>294</v>
      </c>
      <c r="M1" s="63" t="s">
        <v>295</v>
      </c>
      <c r="N1" s="64" t="s">
        <v>296</v>
      </c>
      <c r="O1" s="69"/>
      <c r="P1" s="70" t="s">
        <v>297</v>
      </c>
      <c r="Q1" s="211"/>
      <c r="R1" s="72" t="s">
        <v>309</v>
      </c>
      <c r="S1" s="73" t="s">
        <v>298</v>
      </c>
      <c r="T1" s="74" t="s">
        <v>299</v>
      </c>
      <c r="U1" s="82" t="s">
        <v>310</v>
      </c>
      <c r="V1" s="83" t="s">
        <v>311</v>
      </c>
      <c r="W1" s="84" t="s">
        <v>312</v>
      </c>
      <c r="X1" s="85" t="s">
        <v>459</v>
      </c>
      <c r="Y1" s="86" t="s">
        <v>458</v>
      </c>
      <c r="Z1" s="82" t="s">
        <v>313</v>
      </c>
      <c r="AA1" s="86" t="s">
        <v>457</v>
      </c>
      <c r="AB1" s="60"/>
    </row>
    <row r="2" spans="1:28" x14ac:dyDescent="0.25">
      <c r="A2" s="212"/>
      <c r="B2" s="87" t="s">
        <v>314</v>
      </c>
      <c r="C2" s="87"/>
      <c r="D2" s="87"/>
      <c r="E2" s="88" t="s">
        <v>315</v>
      </c>
      <c r="F2" s="89">
        <v>43132</v>
      </c>
      <c r="G2" s="90"/>
      <c r="H2" s="91"/>
      <c r="I2" s="92"/>
      <c r="J2" s="93"/>
      <c r="K2" s="94"/>
      <c r="L2" s="95">
        <v>43282</v>
      </c>
      <c r="M2" s="90"/>
      <c r="N2" s="96"/>
      <c r="O2" s="38"/>
      <c r="P2" s="97"/>
      <c r="Q2" s="98"/>
      <c r="R2" s="26"/>
      <c r="S2" s="99"/>
      <c r="T2" s="100"/>
      <c r="U2" s="60"/>
      <c r="V2" s="101"/>
      <c r="W2" s="101"/>
      <c r="X2" s="102"/>
      <c r="Y2" s="60"/>
      <c r="Z2" s="60"/>
      <c r="AA2" s="60"/>
      <c r="AB2" s="78"/>
    </row>
    <row r="3" spans="1:28" x14ac:dyDescent="0.25">
      <c r="A3" s="212"/>
      <c r="B3" s="29">
        <v>1</v>
      </c>
      <c r="C3" s="29" t="s">
        <v>302</v>
      </c>
      <c r="D3" s="29" t="s">
        <v>394</v>
      </c>
      <c r="E3" s="16" t="s">
        <v>1</v>
      </c>
      <c r="F3" s="3">
        <v>516</v>
      </c>
      <c r="G3" s="18">
        <v>0.99609999999999999</v>
      </c>
      <c r="H3" s="19">
        <f>F3*G3</f>
        <v>513.98760000000004</v>
      </c>
      <c r="I3" s="20">
        <f>F3-H3</f>
        <v>2.0123999999999569</v>
      </c>
      <c r="J3" s="18"/>
      <c r="K3" s="21"/>
      <c r="L3" s="17">
        <v>517</v>
      </c>
      <c r="M3" s="18">
        <v>0.99539999999999995</v>
      </c>
      <c r="N3" s="22">
        <f>L3*M3</f>
        <v>514.62180000000001</v>
      </c>
      <c r="O3" s="23"/>
      <c r="P3" s="24">
        <f>L3-N3</f>
        <v>2.3781999999999925</v>
      </c>
      <c r="Q3" s="25"/>
      <c r="R3" s="26">
        <f>((F3+L3)/2)</f>
        <v>516.5</v>
      </c>
      <c r="S3" s="27">
        <f>I3+P3</f>
        <v>4.3905999999999494</v>
      </c>
      <c r="T3" s="28">
        <f t="shared" ref="T3:T15" si="0">(I3+P3)/2</f>
        <v>2.1952999999999747</v>
      </c>
      <c r="U3" s="60"/>
      <c r="V3" s="101"/>
      <c r="W3" s="101"/>
      <c r="X3" s="103"/>
      <c r="Y3" s="60"/>
      <c r="Z3" s="60"/>
      <c r="AA3" s="77">
        <f>AVERAGE(F3,L3)</f>
        <v>516.5</v>
      </c>
      <c r="AB3" s="78"/>
    </row>
    <row r="4" spans="1:28" x14ac:dyDescent="0.25">
      <c r="A4" s="212"/>
      <c r="B4" s="29" t="s">
        <v>2</v>
      </c>
      <c r="C4" s="29" t="s">
        <v>302</v>
      </c>
      <c r="D4" s="29" t="s">
        <v>394</v>
      </c>
      <c r="E4" s="16" t="s">
        <v>3</v>
      </c>
      <c r="F4" s="3">
        <v>935</v>
      </c>
      <c r="G4" s="18">
        <v>0.97089999999999999</v>
      </c>
      <c r="H4" s="19">
        <f>F4*G4</f>
        <v>907.79150000000004</v>
      </c>
      <c r="I4" s="20">
        <f>F4-H4</f>
        <v>27.208499999999958</v>
      </c>
      <c r="J4" s="18"/>
      <c r="K4" s="21"/>
      <c r="L4" s="199">
        <v>581</v>
      </c>
      <c r="M4" s="18">
        <v>0.91949999999999998</v>
      </c>
      <c r="N4" s="22">
        <f>L4*M4</f>
        <v>534.22950000000003</v>
      </c>
      <c r="O4" s="23"/>
      <c r="P4" s="24">
        <f t="shared" ref="P4:P15" si="1">L4-N4</f>
        <v>46.77049999999997</v>
      </c>
      <c r="Q4" s="25"/>
      <c r="R4" s="26">
        <f>((F4+L4)/2)</f>
        <v>758</v>
      </c>
      <c r="S4" s="27">
        <f>I4+P4</f>
        <v>73.978999999999928</v>
      </c>
      <c r="T4" s="28">
        <f t="shared" si="0"/>
        <v>36.989499999999964</v>
      </c>
      <c r="U4" s="60"/>
      <c r="V4" s="101"/>
      <c r="W4" s="101"/>
      <c r="X4" s="103"/>
      <c r="Y4" s="60"/>
      <c r="Z4" s="60"/>
      <c r="AA4" s="77">
        <f>AVERAGE(F4,L4)</f>
        <v>758</v>
      </c>
      <c r="AB4" s="78"/>
    </row>
    <row r="5" spans="1:28" x14ac:dyDescent="0.25">
      <c r="A5" s="212"/>
      <c r="B5" s="29" t="s">
        <v>4</v>
      </c>
      <c r="C5" s="29" t="s">
        <v>302</v>
      </c>
      <c r="D5" s="29" t="s">
        <v>394</v>
      </c>
      <c r="E5" s="16" t="s">
        <v>5</v>
      </c>
      <c r="F5" s="3">
        <v>1095</v>
      </c>
      <c r="G5" s="18">
        <v>0.97940000000000005</v>
      </c>
      <c r="H5" s="19">
        <f>F5*G5</f>
        <v>1072.443</v>
      </c>
      <c r="I5" s="20">
        <f>F5-H5</f>
        <v>22.557000000000016</v>
      </c>
      <c r="J5" s="18"/>
      <c r="K5" s="21"/>
      <c r="L5" s="17">
        <v>608</v>
      </c>
      <c r="M5" s="18">
        <v>0.89859999999999995</v>
      </c>
      <c r="N5" s="22">
        <f t="shared" ref="N5:N15" si="2">L5*M5</f>
        <v>546.34879999999998</v>
      </c>
      <c r="O5" s="23"/>
      <c r="P5" s="24">
        <f t="shared" si="1"/>
        <v>61.651200000000017</v>
      </c>
      <c r="Q5" s="25"/>
      <c r="R5" s="26">
        <f t="shared" ref="R5:R15" si="3">((F5+L5)/2)</f>
        <v>851.5</v>
      </c>
      <c r="S5" s="27">
        <f>I5+P5</f>
        <v>84.208200000000033</v>
      </c>
      <c r="T5" s="28">
        <f t="shared" si="0"/>
        <v>42.104100000000017</v>
      </c>
      <c r="U5" s="60"/>
      <c r="V5" s="101"/>
      <c r="W5" s="101"/>
      <c r="X5" s="103"/>
      <c r="Y5" s="60"/>
      <c r="Z5" s="60"/>
      <c r="AA5" s="77">
        <f t="shared" ref="AA5:AA15" si="4">AVERAGE(F5,L5)</f>
        <v>851.5</v>
      </c>
      <c r="AB5" s="78"/>
    </row>
    <row r="6" spans="1:28" x14ac:dyDescent="0.25">
      <c r="A6" s="212"/>
      <c r="B6" s="29">
        <v>5</v>
      </c>
      <c r="C6" s="29" t="s">
        <v>302</v>
      </c>
      <c r="D6" s="29" t="s">
        <v>394</v>
      </c>
      <c r="E6" s="16" t="s">
        <v>7</v>
      </c>
      <c r="F6" s="3">
        <v>3709</v>
      </c>
      <c r="G6" s="18">
        <v>0.97119999999999995</v>
      </c>
      <c r="H6" s="19">
        <f t="shared" ref="H6:H15" si="5">F6*G6</f>
        <v>3602.1807999999996</v>
      </c>
      <c r="I6" s="20">
        <f t="shared" ref="I6:I15" si="6">F6-H6</f>
        <v>106.81920000000036</v>
      </c>
      <c r="J6" s="18"/>
      <c r="K6" s="21"/>
      <c r="L6" s="17">
        <v>2297</v>
      </c>
      <c r="M6" s="18">
        <v>0.94159999999999999</v>
      </c>
      <c r="N6" s="22">
        <f t="shared" si="2"/>
        <v>2162.8552</v>
      </c>
      <c r="O6" s="23"/>
      <c r="P6" s="24">
        <f t="shared" si="1"/>
        <v>134.14480000000003</v>
      </c>
      <c r="Q6" s="25"/>
      <c r="R6" s="26">
        <f t="shared" si="3"/>
        <v>3003</v>
      </c>
      <c r="S6" s="27">
        <f>((H6+N6)/2)</f>
        <v>2882.518</v>
      </c>
      <c r="T6" s="28">
        <f t="shared" si="0"/>
        <v>120.4820000000002</v>
      </c>
      <c r="U6" s="60"/>
      <c r="V6" s="101"/>
      <c r="W6" s="101"/>
      <c r="X6" s="103"/>
      <c r="Y6" s="60"/>
      <c r="Z6" s="60"/>
      <c r="AA6" s="77">
        <f t="shared" si="4"/>
        <v>3003</v>
      </c>
      <c r="AB6" s="78"/>
    </row>
    <row r="7" spans="1:28" x14ac:dyDescent="0.25">
      <c r="A7" s="212"/>
      <c r="B7" s="29" t="s">
        <v>316</v>
      </c>
      <c r="C7" s="29" t="s">
        <v>302</v>
      </c>
      <c r="D7" s="29" t="s">
        <v>394</v>
      </c>
      <c r="E7" s="16" t="s">
        <v>8</v>
      </c>
      <c r="F7" s="3">
        <v>5082</v>
      </c>
      <c r="G7" s="18">
        <v>0.98699999999999999</v>
      </c>
      <c r="H7" s="19">
        <f t="shared" si="5"/>
        <v>5015.9340000000002</v>
      </c>
      <c r="I7" s="20">
        <f t="shared" si="6"/>
        <v>66.065999999999804</v>
      </c>
      <c r="J7" s="18"/>
      <c r="K7" s="21"/>
      <c r="L7" s="17">
        <v>2285</v>
      </c>
      <c r="M7" s="18">
        <v>0.96930000000000005</v>
      </c>
      <c r="N7" s="22">
        <f t="shared" si="2"/>
        <v>2214.8505</v>
      </c>
      <c r="O7" s="23"/>
      <c r="P7" s="24">
        <f t="shared" si="1"/>
        <v>70.149499999999989</v>
      </c>
      <c r="Q7" s="25"/>
      <c r="R7" s="26">
        <f t="shared" si="3"/>
        <v>3683.5</v>
      </c>
      <c r="S7" s="27">
        <f t="shared" ref="S7:S67" si="7">((H7+N7)/2)</f>
        <v>3615.3922499999999</v>
      </c>
      <c r="T7" s="28">
        <f t="shared" si="0"/>
        <v>68.107749999999896</v>
      </c>
      <c r="U7" s="60"/>
      <c r="V7" s="101"/>
      <c r="W7" s="101"/>
      <c r="X7" s="103"/>
      <c r="Y7" s="60"/>
      <c r="Z7" s="60"/>
      <c r="AA7" s="77">
        <f t="shared" si="4"/>
        <v>3683.5</v>
      </c>
      <c r="AB7" s="78"/>
    </row>
    <row r="8" spans="1:28" x14ac:dyDescent="0.25">
      <c r="A8" s="212"/>
      <c r="B8" s="29" t="s">
        <v>9</v>
      </c>
      <c r="C8" s="29" t="s">
        <v>302</v>
      </c>
      <c r="D8" s="29" t="s">
        <v>394</v>
      </c>
      <c r="E8" s="16" t="s">
        <v>10</v>
      </c>
      <c r="F8" s="3">
        <v>1797</v>
      </c>
      <c r="G8" s="18">
        <v>0.9173</v>
      </c>
      <c r="H8" s="19">
        <f t="shared" si="5"/>
        <v>1648.3880999999999</v>
      </c>
      <c r="I8" s="20">
        <f t="shared" si="6"/>
        <v>148.61190000000011</v>
      </c>
      <c r="J8" s="18"/>
      <c r="K8" s="21"/>
      <c r="L8" s="17">
        <v>1177</v>
      </c>
      <c r="M8" s="18">
        <v>0.96340000000000003</v>
      </c>
      <c r="N8" s="22">
        <f t="shared" si="2"/>
        <v>1133.9218000000001</v>
      </c>
      <c r="O8" s="23"/>
      <c r="P8" s="24">
        <f t="shared" si="1"/>
        <v>43.078199999999924</v>
      </c>
      <c r="Q8" s="25"/>
      <c r="R8" s="26">
        <f t="shared" si="3"/>
        <v>1487</v>
      </c>
      <c r="S8" s="27">
        <f t="shared" si="7"/>
        <v>1391.1549500000001</v>
      </c>
      <c r="T8" s="28">
        <f t="shared" si="0"/>
        <v>95.845050000000015</v>
      </c>
      <c r="U8" s="60"/>
      <c r="V8" s="101"/>
      <c r="W8" s="101"/>
      <c r="X8" s="103"/>
      <c r="Y8" s="60"/>
      <c r="Z8" s="60"/>
      <c r="AA8" s="77">
        <f t="shared" si="4"/>
        <v>1487</v>
      </c>
      <c r="AB8" s="78"/>
    </row>
    <row r="9" spans="1:28" x14ac:dyDescent="0.25">
      <c r="A9" s="212"/>
      <c r="B9" s="29">
        <v>8</v>
      </c>
      <c r="C9" s="29" t="s">
        <v>302</v>
      </c>
      <c r="D9" s="29" t="s">
        <v>394</v>
      </c>
      <c r="E9" s="16" t="s">
        <v>11</v>
      </c>
      <c r="F9" s="3">
        <v>1453</v>
      </c>
      <c r="G9" s="30">
        <v>0.93799999999999994</v>
      </c>
      <c r="H9" s="19">
        <f t="shared" si="5"/>
        <v>1362.914</v>
      </c>
      <c r="I9" s="20">
        <f t="shared" si="6"/>
        <v>90.086000000000013</v>
      </c>
      <c r="J9" s="18"/>
      <c r="K9" s="21"/>
      <c r="L9" s="17">
        <v>559</v>
      </c>
      <c r="M9" s="30">
        <v>0.85980000000000001</v>
      </c>
      <c r="N9" s="22">
        <f t="shared" si="2"/>
        <v>480.62819999999999</v>
      </c>
      <c r="O9" s="23"/>
      <c r="P9" s="24">
        <f t="shared" si="1"/>
        <v>78.371800000000007</v>
      </c>
      <c r="Q9" s="25"/>
      <c r="R9" s="26">
        <f t="shared" si="3"/>
        <v>1006</v>
      </c>
      <c r="S9" s="27">
        <f t="shared" si="7"/>
        <v>921.77109999999993</v>
      </c>
      <c r="T9" s="28">
        <f t="shared" si="0"/>
        <v>84.22890000000001</v>
      </c>
      <c r="U9" s="60"/>
      <c r="V9" s="101"/>
      <c r="W9" s="101"/>
      <c r="X9" s="103"/>
      <c r="Y9" s="60"/>
      <c r="Z9" s="60"/>
      <c r="AA9" s="77">
        <f t="shared" si="4"/>
        <v>1006</v>
      </c>
      <c r="AB9" s="78"/>
    </row>
    <row r="10" spans="1:28" x14ac:dyDescent="0.25">
      <c r="A10" s="212"/>
      <c r="B10" s="29" t="s">
        <v>12</v>
      </c>
      <c r="C10" s="29" t="s">
        <v>302</v>
      </c>
      <c r="D10" s="29" t="s">
        <v>394</v>
      </c>
      <c r="E10" s="16" t="s">
        <v>13</v>
      </c>
      <c r="F10" s="3">
        <v>1258</v>
      </c>
      <c r="G10" s="18">
        <v>0.996</v>
      </c>
      <c r="H10" s="19">
        <f t="shared" si="5"/>
        <v>1252.9680000000001</v>
      </c>
      <c r="I10" s="20">
        <f t="shared" si="6"/>
        <v>5.0319999999999254</v>
      </c>
      <c r="J10" s="18"/>
      <c r="K10" s="21"/>
      <c r="L10" s="17">
        <v>1181</v>
      </c>
      <c r="M10" s="18">
        <v>0.92390000000000005</v>
      </c>
      <c r="N10" s="22">
        <f t="shared" si="2"/>
        <v>1091.1259</v>
      </c>
      <c r="O10" s="23"/>
      <c r="P10" s="24">
        <f t="shared" si="1"/>
        <v>89.874099999999999</v>
      </c>
      <c r="Q10" s="25"/>
      <c r="R10" s="26">
        <f t="shared" si="3"/>
        <v>1219.5</v>
      </c>
      <c r="S10" s="27">
        <f t="shared" si="7"/>
        <v>1172.0469499999999</v>
      </c>
      <c r="T10" s="28">
        <f t="shared" si="0"/>
        <v>47.453049999999962</v>
      </c>
      <c r="U10" s="60"/>
      <c r="V10" s="101"/>
      <c r="W10" s="101"/>
      <c r="X10" s="103"/>
      <c r="Y10" s="60"/>
      <c r="Z10" s="60"/>
      <c r="AA10" s="77">
        <f t="shared" si="4"/>
        <v>1219.5</v>
      </c>
      <c r="AB10" s="78"/>
    </row>
    <row r="11" spans="1:28" x14ac:dyDescent="0.25">
      <c r="A11" s="212"/>
      <c r="B11" s="29">
        <v>10</v>
      </c>
      <c r="C11" s="29" t="s">
        <v>302</v>
      </c>
      <c r="D11" s="29" t="s">
        <v>394</v>
      </c>
      <c r="E11" s="16" t="s">
        <v>15</v>
      </c>
      <c r="F11" s="3">
        <v>4124</v>
      </c>
      <c r="G11" s="18">
        <v>0.98570000000000002</v>
      </c>
      <c r="H11" s="19">
        <f t="shared" si="5"/>
        <v>4065.0268000000001</v>
      </c>
      <c r="I11" s="20">
        <f t="shared" si="6"/>
        <v>58.973199999999906</v>
      </c>
      <c r="J11" s="18"/>
      <c r="K11" s="21"/>
      <c r="L11" s="17">
        <v>3234</v>
      </c>
      <c r="M11" s="18">
        <v>0.94089999999999996</v>
      </c>
      <c r="N11" s="22">
        <f t="shared" si="2"/>
        <v>3042.8705999999997</v>
      </c>
      <c r="O11" s="23"/>
      <c r="P11" s="24">
        <f t="shared" si="1"/>
        <v>191.12940000000026</v>
      </c>
      <c r="Q11" s="25"/>
      <c r="R11" s="26">
        <f t="shared" si="3"/>
        <v>3679</v>
      </c>
      <c r="S11" s="27">
        <f t="shared" si="7"/>
        <v>3553.9486999999999</v>
      </c>
      <c r="T11" s="28">
        <f t="shared" si="0"/>
        <v>125.05130000000008</v>
      </c>
      <c r="U11" s="60"/>
      <c r="V11" s="101"/>
      <c r="W11" s="101"/>
      <c r="X11" s="103"/>
      <c r="Y11" s="60"/>
      <c r="Z11" s="60"/>
      <c r="AA11" s="77">
        <f t="shared" si="4"/>
        <v>3679</v>
      </c>
      <c r="AB11" s="78"/>
    </row>
    <row r="12" spans="1:28" x14ac:dyDescent="0.25">
      <c r="A12" s="212"/>
      <c r="B12" s="29">
        <v>168</v>
      </c>
      <c r="C12" s="29" t="s">
        <v>302</v>
      </c>
      <c r="D12" s="29" t="s">
        <v>394</v>
      </c>
      <c r="E12" s="16" t="s">
        <v>16</v>
      </c>
      <c r="F12" s="3">
        <v>4106</v>
      </c>
      <c r="G12" s="18">
        <v>0.99439999999999995</v>
      </c>
      <c r="H12" s="19">
        <f t="shared" si="5"/>
        <v>4083.0063999999998</v>
      </c>
      <c r="I12" s="20">
        <f t="shared" si="6"/>
        <v>22.993600000000242</v>
      </c>
      <c r="J12" s="18"/>
      <c r="K12" s="21"/>
      <c r="L12" s="17">
        <v>2805</v>
      </c>
      <c r="M12" s="18">
        <v>0.98919999999999997</v>
      </c>
      <c r="N12" s="22">
        <f t="shared" si="2"/>
        <v>2774.7060000000001</v>
      </c>
      <c r="O12" s="23"/>
      <c r="P12" s="24">
        <f t="shared" si="1"/>
        <v>30.293999999999869</v>
      </c>
      <c r="Q12" s="25"/>
      <c r="R12" s="26">
        <f t="shared" si="3"/>
        <v>3455.5</v>
      </c>
      <c r="S12" s="27">
        <f t="shared" si="7"/>
        <v>3428.8562000000002</v>
      </c>
      <c r="T12" s="28">
        <f t="shared" si="0"/>
        <v>26.643800000000056</v>
      </c>
      <c r="U12" s="60"/>
      <c r="V12" s="101"/>
      <c r="W12" s="101"/>
      <c r="X12" s="103"/>
      <c r="Y12" s="60"/>
      <c r="Z12" s="60"/>
      <c r="AA12" s="77">
        <f t="shared" si="4"/>
        <v>3455.5</v>
      </c>
      <c r="AB12" s="78"/>
    </row>
    <row r="13" spans="1:28" x14ac:dyDescent="0.25">
      <c r="A13" s="212"/>
      <c r="B13" s="29">
        <v>169</v>
      </c>
      <c r="C13" s="29" t="s">
        <v>302</v>
      </c>
      <c r="D13" s="29" t="s">
        <v>394</v>
      </c>
      <c r="E13" s="16" t="s">
        <v>17</v>
      </c>
      <c r="F13" s="3">
        <v>730</v>
      </c>
      <c r="G13" s="18">
        <v>0.99860000000000004</v>
      </c>
      <c r="H13" s="19">
        <f t="shared" si="5"/>
        <v>728.97800000000007</v>
      </c>
      <c r="I13" s="20">
        <f t="shared" si="6"/>
        <v>1.0219999999999345</v>
      </c>
      <c r="J13" s="18"/>
      <c r="K13" s="21"/>
      <c r="L13" s="17">
        <v>361</v>
      </c>
      <c r="M13" s="18">
        <v>0.999</v>
      </c>
      <c r="N13" s="22">
        <f t="shared" si="2"/>
        <v>360.63900000000001</v>
      </c>
      <c r="O13" s="23"/>
      <c r="P13" s="24">
        <f t="shared" si="1"/>
        <v>0.36099999999999</v>
      </c>
      <c r="Q13" s="25"/>
      <c r="R13" s="26">
        <f t="shared" si="3"/>
        <v>545.5</v>
      </c>
      <c r="S13" s="27">
        <f t="shared" si="7"/>
        <v>544.80850000000009</v>
      </c>
      <c r="T13" s="28">
        <f t="shared" si="0"/>
        <v>0.69149999999996226</v>
      </c>
      <c r="U13" s="60"/>
      <c r="V13" s="101"/>
      <c r="W13" s="101"/>
      <c r="X13" s="103"/>
      <c r="Y13" s="60"/>
      <c r="Z13" s="60"/>
      <c r="AA13" s="77">
        <f t="shared" si="4"/>
        <v>545.5</v>
      </c>
      <c r="AB13" s="78"/>
    </row>
    <row r="14" spans="1:28" x14ac:dyDescent="0.25">
      <c r="A14" s="212"/>
      <c r="B14" s="29">
        <v>170</v>
      </c>
      <c r="C14" s="29" t="s">
        <v>302</v>
      </c>
      <c r="D14" s="29" t="s">
        <v>394</v>
      </c>
      <c r="E14" s="16" t="s">
        <v>18</v>
      </c>
      <c r="F14" s="3">
        <v>156</v>
      </c>
      <c r="G14" s="18">
        <v>0.96299999999999997</v>
      </c>
      <c r="H14" s="19">
        <f t="shared" si="5"/>
        <v>150.22800000000001</v>
      </c>
      <c r="I14" s="20">
        <f t="shared" si="6"/>
        <v>5.7719999999999914</v>
      </c>
      <c r="J14" s="18"/>
      <c r="K14" s="21"/>
      <c r="L14" s="17">
        <v>118</v>
      </c>
      <c r="M14" s="18">
        <v>0.9758</v>
      </c>
      <c r="N14" s="22">
        <f t="shared" si="2"/>
        <v>115.1444</v>
      </c>
      <c r="O14" s="23"/>
      <c r="P14" s="24">
        <f t="shared" si="1"/>
        <v>2.8555999999999955</v>
      </c>
      <c r="Q14" s="25"/>
      <c r="R14" s="26">
        <f t="shared" si="3"/>
        <v>137</v>
      </c>
      <c r="S14" s="27">
        <f t="shared" si="7"/>
        <v>132.68620000000001</v>
      </c>
      <c r="T14" s="28">
        <f t="shared" si="0"/>
        <v>4.3137999999999934</v>
      </c>
      <c r="U14" s="60"/>
      <c r="V14" s="101"/>
      <c r="W14" s="101"/>
      <c r="X14" s="103"/>
      <c r="Y14" s="60"/>
      <c r="Z14" s="60"/>
      <c r="AA14" s="77">
        <f t="shared" si="4"/>
        <v>137</v>
      </c>
      <c r="AB14" s="78"/>
    </row>
    <row r="15" spans="1:28" x14ac:dyDescent="0.25">
      <c r="A15" s="212"/>
      <c r="B15" s="29">
        <v>171</v>
      </c>
      <c r="C15" s="29" t="s">
        <v>302</v>
      </c>
      <c r="D15" s="29" t="s">
        <v>394</v>
      </c>
      <c r="E15" s="16" t="s">
        <v>19</v>
      </c>
      <c r="F15" s="3">
        <v>4900</v>
      </c>
      <c r="G15" s="18">
        <v>0.98040000000000005</v>
      </c>
      <c r="H15" s="19">
        <f t="shared" si="5"/>
        <v>4803.96</v>
      </c>
      <c r="I15" s="20">
        <f t="shared" si="6"/>
        <v>96.039999999999964</v>
      </c>
      <c r="J15" s="18"/>
      <c r="K15" s="21"/>
      <c r="L15" s="17">
        <v>4472</v>
      </c>
      <c r="M15" s="18">
        <v>0.95169999999999999</v>
      </c>
      <c r="N15" s="22">
        <f t="shared" si="2"/>
        <v>4256.0024000000003</v>
      </c>
      <c r="O15" s="23"/>
      <c r="P15" s="24">
        <f t="shared" si="1"/>
        <v>215.99759999999969</v>
      </c>
      <c r="Q15" s="25"/>
      <c r="R15" s="26">
        <f t="shared" si="3"/>
        <v>4686</v>
      </c>
      <c r="S15" s="27">
        <f t="shared" si="7"/>
        <v>4529.9812000000002</v>
      </c>
      <c r="T15" s="28">
        <f t="shared" si="0"/>
        <v>156.01879999999983</v>
      </c>
      <c r="U15" s="60"/>
      <c r="V15" s="101"/>
      <c r="W15" s="101"/>
      <c r="X15" s="103"/>
      <c r="Y15" s="60"/>
      <c r="Z15" s="60"/>
      <c r="AA15" s="77">
        <f t="shared" si="4"/>
        <v>4686</v>
      </c>
      <c r="AB15" s="78"/>
    </row>
    <row r="16" spans="1:28" hidden="1" x14ac:dyDescent="0.25">
      <c r="A16" s="212"/>
      <c r="B16" s="29"/>
      <c r="C16" s="29"/>
      <c r="D16" s="29"/>
      <c r="E16" s="16"/>
      <c r="F16" s="17">
        <v>12297</v>
      </c>
      <c r="G16" s="18"/>
      <c r="H16" s="19">
        <f>SUM(H3:H15)</f>
        <v>29207.806199999995</v>
      </c>
      <c r="I16" s="105"/>
      <c r="J16" s="106"/>
      <c r="K16" s="48"/>
      <c r="L16" s="107">
        <f>SUM(L3:L15)</f>
        <v>20195</v>
      </c>
      <c r="M16" s="18"/>
      <c r="N16" s="22">
        <f>SUM(N3:N15)</f>
        <v>19227.944100000001</v>
      </c>
      <c r="O16" s="37"/>
      <c r="P16" s="108"/>
      <c r="Q16" s="49"/>
      <c r="R16" s="26">
        <f>SUM(R3:R15)</f>
        <v>25028</v>
      </c>
      <c r="S16" s="27">
        <f>SUM(S3:S15)</f>
        <v>22335.741849999999</v>
      </c>
      <c r="T16" s="28">
        <f>AVERAGE(T3:T15)</f>
        <v>62.317296153846158</v>
      </c>
      <c r="U16" s="109">
        <f>(R17-T18)/T18</f>
        <v>0.12258353891006955</v>
      </c>
      <c r="V16" s="101">
        <f>N16</f>
        <v>19227.944100000001</v>
      </c>
      <c r="W16" s="101">
        <f>H16</f>
        <v>29207.806199999995</v>
      </c>
      <c r="X16" s="110">
        <f>(W16-V16)/V16</f>
        <v>0.51902907810097043</v>
      </c>
      <c r="Y16" s="26" t="e">
        <f>#REF!+L16</f>
        <v>#REF!</v>
      </c>
      <c r="Z16" s="111" t="e">
        <f>(Y16-50222)/50222</f>
        <v>#REF!</v>
      </c>
      <c r="AA16" s="78"/>
      <c r="AB16" s="78"/>
    </row>
    <row r="17" spans="1:28" hidden="1" x14ac:dyDescent="0.25">
      <c r="A17" s="112"/>
      <c r="B17" s="29"/>
      <c r="C17" s="29"/>
      <c r="D17" s="29"/>
      <c r="E17" s="16"/>
      <c r="F17" s="17"/>
      <c r="G17" s="18"/>
      <c r="H17" s="19"/>
      <c r="I17" s="105"/>
      <c r="J17" s="106"/>
      <c r="K17" s="48"/>
      <c r="L17" s="46"/>
      <c r="M17" s="18"/>
      <c r="N17" s="22"/>
      <c r="O17" s="37"/>
      <c r="P17" s="24"/>
      <c r="Q17" s="49"/>
      <c r="R17" s="26">
        <f>AVERAGE(R3:R15)</f>
        <v>1925.2307692307693</v>
      </c>
      <c r="S17" s="27"/>
      <c r="T17" s="113" t="s">
        <v>460</v>
      </c>
      <c r="U17" s="109"/>
      <c r="V17" s="101"/>
      <c r="W17" s="114" t="s">
        <v>317</v>
      </c>
      <c r="X17" s="115"/>
      <c r="Y17" s="116" t="s">
        <v>460</v>
      </c>
      <c r="Z17" s="60"/>
      <c r="AA17" s="78"/>
      <c r="AB17" s="78"/>
    </row>
    <row r="18" spans="1:28" x14ac:dyDescent="0.25">
      <c r="A18" s="112"/>
      <c r="B18" s="29"/>
      <c r="C18" s="29"/>
      <c r="D18" s="29"/>
      <c r="E18" s="204"/>
      <c r="F18" s="203"/>
      <c r="G18" s="18"/>
      <c r="H18" s="19"/>
      <c r="I18" s="105"/>
      <c r="J18" s="106"/>
      <c r="K18" s="48"/>
      <c r="L18" s="46"/>
      <c r="M18" s="18"/>
      <c r="N18" s="22"/>
      <c r="O18" s="37"/>
      <c r="P18" s="108"/>
      <c r="Q18" s="49"/>
      <c r="R18" s="26"/>
      <c r="S18" s="27"/>
      <c r="T18" s="28">
        <v>1715</v>
      </c>
      <c r="U18" s="111"/>
      <c r="V18" s="101"/>
      <c r="W18" s="101"/>
      <c r="X18" s="103"/>
      <c r="Y18" s="60"/>
      <c r="Z18" s="60"/>
      <c r="AA18" s="78"/>
      <c r="AB18" s="78"/>
    </row>
    <row r="19" spans="1:28" x14ac:dyDescent="0.25">
      <c r="A19" s="212" t="s">
        <v>318</v>
      </c>
      <c r="B19" s="29" t="s">
        <v>20</v>
      </c>
      <c r="C19" s="29" t="s">
        <v>302</v>
      </c>
      <c r="D19" s="29" t="s">
        <v>394</v>
      </c>
      <c r="E19" s="16" t="s">
        <v>21</v>
      </c>
      <c r="F19" s="17">
        <v>11790</v>
      </c>
      <c r="G19" s="18">
        <v>0.97409999999999997</v>
      </c>
      <c r="H19" s="19">
        <f>F19*G19</f>
        <v>11484.638999999999</v>
      </c>
      <c r="I19" s="20">
        <f>F19-H19</f>
        <v>305.36100000000079</v>
      </c>
      <c r="J19" s="18"/>
      <c r="K19" s="21"/>
      <c r="L19" s="17">
        <v>7699</v>
      </c>
      <c r="M19" s="18">
        <v>0.98919999999999997</v>
      </c>
      <c r="N19" s="22">
        <f t="shared" ref="N19:N61" si="8">L19*M19</f>
        <v>7615.8508000000002</v>
      </c>
      <c r="O19" s="23"/>
      <c r="P19" s="24">
        <f>L19-N19</f>
        <v>83.149199999999837</v>
      </c>
      <c r="Q19" s="25"/>
      <c r="R19" s="26">
        <f>((F19+L19)/2)</f>
        <v>9744.5</v>
      </c>
      <c r="S19" s="27">
        <f t="shared" si="7"/>
        <v>9550.2448999999997</v>
      </c>
      <c r="T19" s="28"/>
      <c r="U19" s="60"/>
      <c r="V19" s="101"/>
      <c r="W19" s="101"/>
      <c r="X19" s="103"/>
      <c r="Y19" s="60"/>
      <c r="Z19" s="60"/>
      <c r="AA19" s="77">
        <f t="shared" ref="AA19:AA26" si="9">AVERAGE(F16,L19)</f>
        <v>9998</v>
      </c>
      <c r="AB19" s="78"/>
    </row>
    <row r="20" spans="1:28" ht="15.75" customHeight="1" x14ac:dyDescent="0.25">
      <c r="A20" s="212"/>
      <c r="B20" s="29" t="s">
        <v>22</v>
      </c>
      <c r="C20" s="29" t="s">
        <v>303</v>
      </c>
      <c r="D20" s="29" t="s">
        <v>395</v>
      </c>
      <c r="E20" s="16" t="s">
        <v>23</v>
      </c>
      <c r="F20" s="17">
        <v>7617</v>
      </c>
      <c r="G20" s="18">
        <v>0.97889999999999999</v>
      </c>
      <c r="H20" s="19">
        <f>F20*G20</f>
        <v>7456.2812999999996</v>
      </c>
      <c r="I20" s="20">
        <f>F20-H20</f>
        <v>160.71870000000035</v>
      </c>
      <c r="J20" s="18"/>
      <c r="K20" s="21"/>
      <c r="L20" s="17">
        <v>4130</v>
      </c>
      <c r="M20" s="18">
        <v>0.99199999999999999</v>
      </c>
      <c r="N20" s="22">
        <f t="shared" si="8"/>
        <v>4096.96</v>
      </c>
      <c r="O20" s="23"/>
      <c r="P20" s="24">
        <f t="shared" ref="P20:P61" si="10">L20-N20</f>
        <v>33.039999999999964</v>
      </c>
      <c r="Q20" s="25"/>
      <c r="R20" s="26">
        <f t="shared" ref="R20:R61" si="11">((F20+L20)/2)</f>
        <v>5873.5</v>
      </c>
      <c r="S20" s="27">
        <f t="shared" si="7"/>
        <v>5776.6206499999998</v>
      </c>
      <c r="T20" s="28">
        <f t="shared" ref="T20:T61" si="12">S20</f>
        <v>5776.6206499999998</v>
      </c>
      <c r="U20" s="60"/>
      <c r="V20" s="101"/>
      <c r="W20" s="101"/>
      <c r="X20" s="103"/>
      <c r="Y20" s="60"/>
      <c r="Z20" s="60"/>
      <c r="AA20" s="77">
        <f t="shared" si="9"/>
        <v>4130</v>
      </c>
      <c r="AB20" s="78"/>
    </row>
    <row r="21" spans="1:28" ht="15.75" customHeight="1" x14ac:dyDescent="0.25">
      <c r="A21" s="212"/>
      <c r="B21" s="29" t="s">
        <v>24</v>
      </c>
      <c r="C21" s="29" t="s">
        <v>302</v>
      </c>
      <c r="D21" s="29" t="s">
        <v>395</v>
      </c>
      <c r="E21" s="16" t="s">
        <v>25</v>
      </c>
      <c r="F21" s="17">
        <v>2639</v>
      </c>
      <c r="G21" s="31">
        <v>0.99250000000000005</v>
      </c>
      <c r="H21" s="19">
        <f t="shared" ref="H21:H52" si="13">F21*G21</f>
        <v>2619.2075</v>
      </c>
      <c r="I21" s="20">
        <f t="shared" ref="I21:I61" si="14">F21-H21</f>
        <v>19.792500000000018</v>
      </c>
      <c r="J21" s="32"/>
      <c r="K21" s="21"/>
      <c r="L21" s="17">
        <v>1197</v>
      </c>
      <c r="M21" s="33">
        <v>0.97389999999999999</v>
      </c>
      <c r="N21" s="22">
        <f t="shared" si="8"/>
        <v>1165.7583</v>
      </c>
      <c r="O21" s="23"/>
      <c r="P21" s="24">
        <f t="shared" si="10"/>
        <v>31.241700000000037</v>
      </c>
      <c r="Q21" s="25"/>
      <c r="R21" s="26">
        <f t="shared" si="11"/>
        <v>1918</v>
      </c>
      <c r="S21" s="27">
        <f t="shared" si="7"/>
        <v>1892.4829</v>
      </c>
      <c r="T21" s="28">
        <f t="shared" si="12"/>
        <v>1892.4829</v>
      </c>
      <c r="U21" s="60"/>
      <c r="V21" s="101"/>
      <c r="W21" s="101"/>
      <c r="X21" s="103"/>
      <c r="Y21" s="60"/>
      <c r="Z21" s="60"/>
      <c r="AA21" s="77">
        <f t="shared" si="9"/>
        <v>1197</v>
      </c>
      <c r="AB21" s="78"/>
    </row>
    <row r="22" spans="1:28" ht="15.75" customHeight="1" x14ac:dyDescent="0.25">
      <c r="A22" s="212"/>
      <c r="B22" s="29" t="s">
        <v>26</v>
      </c>
      <c r="C22" s="29" t="s">
        <v>303</v>
      </c>
      <c r="D22" s="29" t="s">
        <v>394</v>
      </c>
      <c r="E22" s="16" t="s">
        <v>27</v>
      </c>
      <c r="F22" s="17">
        <v>6935</v>
      </c>
      <c r="G22" s="31">
        <v>0.99</v>
      </c>
      <c r="H22" s="19">
        <f t="shared" si="13"/>
        <v>6865.65</v>
      </c>
      <c r="I22" s="20">
        <f t="shared" si="14"/>
        <v>69.350000000000364</v>
      </c>
      <c r="J22" s="32"/>
      <c r="K22" s="21"/>
      <c r="L22" s="17">
        <v>3828</v>
      </c>
      <c r="M22" s="33">
        <v>0.99480000000000002</v>
      </c>
      <c r="N22" s="22">
        <f t="shared" si="8"/>
        <v>3808.0944</v>
      </c>
      <c r="O22" s="23"/>
      <c r="P22" s="24">
        <f t="shared" si="10"/>
        <v>19.905600000000049</v>
      </c>
      <c r="Q22" s="25"/>
      <c r="R22" s="26">
        <f t="shared" si="11"/>
        <v>5381.5</v>
      </c>
      <c r="S22" s="27">
        <f t="shared" si="7"/>
        <v>5336.8721999999998</v>
      </c>
      <c r="T22" s="28">
        <f t="shared" si="12"/>
        <v>5336.8721999999998</v>
      </c>
      <c r="U22" s="60"/>
      <c r="V22" s="101"/>
      <c r="W22" s="101"/>
      <c r="X22" s="103"/>
      <c r="Y22" s="60"/>
      <c r="Z22" s="60"/>
      <c r="AA22" s="77">
        <f t="shared" si="9"/>
        <v>7809</v>
      </c>
      <c r="AB22" s="78"/>
    </row>
    <row r="23" spans="1:28" ht="15.75" customHeight="1" x14ac:dyDescent="0.25">
      <c r="A23" s="212"/>
      <c r="B23" s="29" t="s">
        <v>28</v>
      </c>
      <c r="C23" s="29" t="s">
        <v>303</v>
      </c>
      <c r="D23" s="29" t="s">
        <v>395</v>
      </c>
      <c r="E23" s="16" t="s">
        <v>29</v>
      </c>
      <c r="F23" s="17">
        <v>7834</v>
      </c>
      <c r="G23" s="18">
        <v>0.99680000000000002</v>
      </c>
      <c r="H23" s="19">
        <f t="shared" si="13"/>
        <v>7808.9312</v>
      </c>
      <c r="I23" s="20">
        <f t="shared" si="14"/>
        <v>25.06880000000001</v>
      </c>
      <c r="J23" s="18"/>
      <c r="K23" s="21"/>
      <c r="L23" s="17">
        <v>5502</v>
      </c>
      <c r="M23" s="18">
        <v>0.97</v>
      </c>
      <c r="N23" s="22">
        <f t="shared" si="8"/>
        <v>5336.94</v>
      </c>
      <c r="O23" s="23"/>
      <c r="P23" s="24">
        <f t="shared" si="10"/>
        <v>165.0600000000004</v>
      </c>
      <c r="Q23" s="25"/>
      <c r="R23" s="26">
        <f t="shared" si="11"/>
        <v>6668</v>
      </c>
      <c r="S23" s="27">
        <f t="shared" si="7"/>
        <v>6572.9355999999998</v>
      </c>
      <c r="T23" s="28">
        <f t="shared" si="12"/>
        <v>6572.9355999999998</v>
      </c>
      <c r="U23" s="60"/>
      <c r="V23" s="101"/>
      <c r="W23" s="101"/>
      <c r="X23" s="103"/>
      <c r="Y23" s="60"/>
      <c r="Z23" s="60"/>
      <c r="AA23" s="77">
        <f t="shared" si="9"/>
        <v>6559.5</v>
      </c>
      <c r="AB23" s="78"/>
    </row>
    <row r="24" spans="1:28" ht="15.75" customHeight="1" x14ac:dyDescent="0.25">
      <c r="A24" s="212"/>
      <c r="B24" s="29">
        <v>14</v>
      </c>
      <c r="C24" s="29" t="s">
        <v>302</v>
      </c>
      <c r="D24" s="29" t="s">
        <v>395</v>
      </c>
      <c r="E24" s="16" t="s">
        <v>30</v>
      </c>
      <c r="F24" s="17">
        <v>12648</v>
      </c>
      <c r="G24" s="18">
        <v>0.97889999999999999</v>
      </c>
      <c r="H24" s="19">
        <f t="shared" si="13"/>
        <v>12381.127200000001</v>
      </c>
      <c r="I24" s="20">
        <f t="shared" si="14"/>
        <v>266.87279999999919</v>
      </c>
      <c r="J24" s="18"/>
      <c r="K24" s="21"/>
      <c r="L24" s="17">
        <v>9489</v>
      </c>
      <c r="M24" s="18">
        <v>0.95089999999999997</v>
      </c>
      <c r="N24" s="22">
        <f t="shared" si="8"/>
        <v>9023.0900999999994</v>
      </c>
      <c r="O24" s="23"/>
      <c r="P24" s="24">
        <f t="shared" si="10"/>
        <v>465.90990000000056</v>
      </c>
      <c r="Q24" s="25"/>
      <c r="R24" s="26">
        <f t="shared" si="11"/>
        <v>11068.5</v>
      </c>
      <c r="S24" s="27">
        <f t="shared" si="7"/>
        <v>10702.10865</v>
      </c>
      <c r="T24" s="28">
        <f t="shared" si="12"/>
        <v>10702.10865</v>
      </c>
      <c r="U24" s="60"/>
      <c r="V24" s="101"/>
      <c r="W24" s="101"/>
      <c r="X24" s="103"/>
      <c r="Y24" s="60"/>
      <c r="Z24" s="60"/>
      <c r="AA24" s="77">
        <f t="shared" si="9"/>
        <v>6064</v>
      </c>
      <c r="AB24" s="78"/>
    </row>
    <row r="25" spans="1:28" ht="15.75" customHeight="1" x14ac:dyDescent="0.25">
      <c r="A25" s="212"/>
      <c r="B25" s="29" t="s">
        <v>31</v>
      </c>
      <c r="C25" s="29" t="s">
        <v>303</v>
      </c>
      <c r="D25" s="29" t="s">
        <v>395</v>
      </c>
      <c r="E25" s="16" t="s">
        <v>319</v>
      </c>
      <c r="F25" s="17">
        <v>5224</v>
      </c>
      <c r="G25" s="18">
        <v>0.99790000000000001</v>
      </c>
      <c r="H25" s="19">
        <f t="shared" si="13"/>
        <v>5213.0295999999998</v>
      </c>
      <c r="I25" s="20">
        <f t="shared" si="14"/>
        <v>10.970400000000154</v>
      </c>
      <c r="J25" s="18"/>
      <c r="K25" s="21"/>
      <c r="L25" s="17">
        <v>5391</v>
      </c>
      <c r="M25" s="18">
        <v>0.9889</v>
      </c>
      <c r="N25" s="22">
        <f t="shared" si="8"/>
        <v>5331.1598999999997</v>
      </c>
      <c r="O25" s="23"/>
      <c r="P25" s="24">
        <f t="shared" si="10"/>
        <v>59.840100000000348</v>
      </c>
      <c r="Q25" s="25"/>
      <c r="R25" s="26">
        <f t="shared" si="11"/>
        <v>5307.5</v>
      </c>
      <c r="S25" s="27">
        <f t="shared" si="7"/>
        <v>5272.0947500000002</v>
      </c>
      <c r="T25" s="28">
        <f t="shared" si="12"/>
        <v>5272.0947500000002</v>
      </c>
      <c r="U25" s="60"/>
      <c r="V25" s="101"/>
      <c r="W25" s="101"/>
      <c r="X25" s="103"/>
      <c r="Y25" s="60"/>
      <c r="Z25" s="60"/>
      <c r="AA25" s="77">
        <f t="shared" si="9"/>
        <v>6163</v>
      </c>
      <c r="AB25" s="78"/>
    </row>
    <row r="26" spans="1:28" ht="15.75" customHeight="1" x14ac:dyDescent="0.25">
      <c r="A26" s="212"/>
      <c r="B26" s="29" t="s">
        <v>33</v>
      </c>
      <c r="C26" s="29" t="s">
        <v>303</v>
      </c>
      <c r="D26" s="29" t="s">
        <v>395</v>
      </c>
      <c r="E26" s="16" t="s">
        <v>34</v>
      </c>
      <c r="F26" s="17">
        <v>12713</v>
      </c>
      <c r="G26" s="18">
        <v>0.9869</v>
      </c>
      <c r="H26" s="19">
        <f t="shared" si="13"/>
        <v>12546.459699999999</v>
      </c>
      <c r="I26" s="20">
        <f t="shared" si="14"/>
        <v>166.54030000000057</v>
      </c>
      <c r="J26" s="18"/>
      <c r="K26" s="21"/>
      <c r="L26" s="17">
        <v>7601</v>
      </c>
      <c r="M26" s="18">
        <v>0.99199999999999999</v>
      </c>
      <c r="N26" s="22">
        <f t="shared" si="8"/>
        <v>7540.192</v>
      </c>
      <c r="O26" s="23"/>
      <c r="P26" s="24">
        <f t="shared" si="10"/>
        <v>60.807999999999993</v>
      </c>
      <c r="Q26" s="25"/>
      <c r="R26" s="26">
        <f t="shared" si="11"/>
        <v>10157</v>
      </c>
      <c r="S26" s="27">
        <f t="shared" si="7"/>
        <v>10043.325849999999</v>
      </c>
      <c r="T26" s="28">
        <f t="shared" si="12"/>
        <v>10043.325849999999</v>
      </c>
      <c r="U26" s="60"/>
      <c r="V26" s="101"/>
      <c r="W26" s="101"/>
      <c r="X26" s="103"/>
      <c r="Y26" s="60"/>
      <c r="Z26" s="60"/>
      <c r="AA26" s="77">
        <f t="shared" si="9"/>
        <v>7717.5</v>
      </c>
      <c r="AB26" s="78"/>
    </row>
    <row r="27" spans="1:28" ht="15.75" customHeight="1" x14ac:dyDescent="0.25">
      <c r="A27" s="212"/>
      <c r="B27" s="29" t="s">
        <v>35</v>
      </c>
      <c r="C27" s="29" t="s">
        <v>302</v>
      </c>
      <c r="D27" s="29" t="s">
        <v>395</v>
      </c>
      <c r="E27" s="16" t="s">
        <v>36</v>
      </c>
      <c r="F27" s="17">
        <v>14270</v>
      </c>
      <c r="G27" s="18">
        <v>0.98750000000000004</v>
      </c>
      <c r="H27" s="19">
        <f t="shared" si="13"/>
        <v>14091.625</v>
      </c>
      <c r="I27" s="20">
        <f t="shared" si="14"/>
        <v>178.375</v>
      </c>
      <c r="J27" s="18"/>
      <c r="K27" s="21"/>
      <c r="L27" s="17">
        <v>7369</v>
      </c>
      <c r="M27" s="18">
        <v>0.99399999999999999</v>
      </c>
      <c r="N27" s="22">
        <f t="shared" si="8"/>
        <v>7324.7860000000001</v>
      </c>
      <c r="O27" s="23"/>
      <c r="P27" s="24">
        <f t="shared" si="10"/>
        <v>44.213999999999942</v>
      </c>
      <c r="Q27" s="25"/>
      <c r="R27" s="26">
        <f t="shared" si="11"/>
        <v>10819.5</v>
      </c>
      <c r="S27" s="27">
        <f t="shared" si="7"/>
        <v>10708.2055</v>
      </c>
      <c r="T27" s="28">
        <f t="shared" si="12"/>
        <v>10708.2055</v>
      </c>
      <c r="U27" s="60"/>
      <c r="V27" s="101"/>
      <c r="W27" s="101"/>
      <c r="X27" s="103"/>
      <c r="Y27" s="60"/>
      <c r="Z27" s="60"/>
      <c r="AA27" s="77">
        <f t="shared" ref="AA27:AA46" si="15">AVERAGE(F24,L28)</f>
        <v>9152.5</v>
      </c>
      <c r="AB27" s="78"/>
    </row>
    <row r="28" spans="1:28" ht="15.75" customHeight="1" x14ac:dyDescent="0.25">
      <c r="A28" s="212"/>
      <c r="B28" s="29">
        <v>18</v>
      </c>
      <c r="C28" s="29" t="s">
        <v>303</v>
      </c>
      <c r="D28" s="29" t="s">
        <v>395</v>
      </c>
      <c r="E28" s="16" t="s">
        <v>320</v>
      </c>
      <c r="F28" s="17">
        <v>11611</v>
      </c>
      <c r="G28" s="31">
        <v>0.99660000000000004</v>
      </c>
      <c r="H28" s="19">
        <f t="shared" si="13"/>
        <v>11571.5226</v>
      </c>
      <c r="I28" s="20">
        <f t="shared" si="14"/>
        <v>39.477399999999761</v>
      </c>
      <c r="J28" s="32"/>
      <c r="K28" s="21"/>
      <c r="L28" s="17">
        <v>5657</v>
      </c>
      <c r="M28" s="33">
        <v>0.99380000000000002</v>
      </c>
      <c r="N28" s="22">
        <f t="shared" si="8"/>
        <v>5621.9265999999998</v>
      </c>
      <c r="O28" s="23"/>
      <c r="P28" s="24">
        <f t="shared" si="10"/>
        <v>35.07340000000022</v>
      </c>
      <c r="Q28" s="25"/>
      <c r="R28" s="26">
        <f t="shared" si="11"/>
        <v>8634</v>
      </c>
      <c r="S28" s="27">
        <f t="shared" si="7"/>
        <v>8596.7245999999996</v>
      </c>
      <c r="T28" s="28">
        <f t="shared" si="12"/>
        <v>8596.7245999999996</v>
      </c>
      <c r="U28" s="60"/>
      <c r="V28" s="101"/>
      <c r="W28" s="101"/>
      <c r="X28" s="103"/>
      <c r="Y28" s="60"/>
      <c r="Z28" s="60"/>
      <c r="AA28" s="77">
        <f t="shared" si="15"/>
        <v>8459.5</v>
      </c>
      <c r="AB28" s="78"/>
    </row>
    <row r="29" spans="1:28" ht="15.75" customHeight="1" x14ac:dyDescent="0.25">
      <c r="A29" s="212"/>
      <c r="B29" s="29" t="s">
        <v>38</v>
      </c>
      <c r="C29" s="29" t="s">
        <v>303</v>
      </c>
      <c r="D29" s="29" t="s">
        <v>395</v>
      </c>
      <c r="E29" s="16" t="s">
        <v>39</v>
      </c>
      <c r="F29" s="17">
        <v>16327</v>
      </c>
      <c r="G29" s="18">
        <v>0.98109999999999997</v>
      </c>
      <c r="H29" s="19">
        <f t="shared" si="13"/>
        <v>16018.4197</v>
      </c>
      <c r="I29" s="20">
        <f t="shared" si="14"/>
        <v>308.58029999999962</v>
      </c>
      <c r="J29" s="18"/>
      <c r="K29" s="21"/>
      <c r="L29" s="17">
        <v>11695</v>
      </c>
      <c r="M29" s="18">
        <v>0.99139999999999995</v>
      </c>
      <c r="N29" s="22">
        <f t="shared" si="8"/>
        <v>11594.422999999999</v>
      </c>
      <c r="O29" s="23"/>
      <c r="P29" s="24">
        <f t="shared" si="10"/>
        <v>100.57700000000114</v>
      </c>
      <c r="Q29" s="25"/>
      <c r="R29" s="26">
        <f t="shared" si="11"/>
        <v>14011</v>
      </c>
      <c r="S29" s="27">
        <f t="shared" si="7"/>
        <v>13806.421350000001</v>
      </c>
      <c r="T29" s="28">
        <f>S29</f>
        <v>13806.421350000001</v>
      </c>
      <c r="U29" s="60"/>
      <c r="V29" s="101"/>
      <c r="W29" s="101"/>
      <c r="X29" s="103"/>
      <c r="Y29" s="60"/>
      <c r="Z29" s="60"/>
      <c r="AA29" s="77">
        <f t="shared" si="15"/>
        <v>8463</v>
      </c>
      <c r="AB29" s="78"/>
    </row>
    <row r="30" spans="1:28" ht="15.75" customHeight="1" x14ac:dyDescent="0.25">
      <c r="A30" s="212"/>
      <c r="B30" s="29" t="s">
        <v>40</v>
      </c>
      <c r="C30" s="29" t="s">
        <v>303</v>
      </c>
      <c r="D30" s="29" t="s">
        <v>395</v>
      </c>
      <c r="E30" s="16" t="s">
        <v>41</v>
      </c>
      <c r="F30" s="17">
        <v>8008</v>
      </c>
      <c r="G30" s="18">
        <v>0.99129999999999996</v>
      </c>
      <c r="H30" s="19">
        <f t="shared" si="13"/>
        <v>7938.3303999999998</v>
      </c>
      <c r="I30" s="20">
        <f t="shared" si="14"/>
        <v>69.669600000000173</v>
      </c>
      <c r="J30" s="18"/>
      <c r="K30" s="21"/>
      <c r="L30" s="17">
        <v>4213</v>
      </c>
      <c r="M30" s="18">
        <v>0.99890000000000001</v>
      </c>
      <c r="N30" s="22">
        <f t="shared" si="8"/>
        <v>4208.3657000000003</v>
      </c>
      <c r="O30" s="23"/>
      <c r="P30" s="24">
        <f t="shared" si="10"/>
        <v>4.6342999999997119</v>
      </c>
      <c r="Q30" s="25"/>
      <c r="R30" s="26">
        <f t="shared" si="11"/>
        <v>6110.5</v>
      </c>
      <c r="S30" s="27">
        <f t="shared" si="7"/>
        <v>6073.3480500000005</v>
      </c>
      <c r="T30" s="28">
        <f t="shared" si="12"/>
        <v>6073.3480500000005</v>
      </c>
      <c r="U30" s="60"/>
      <c r="V30" s="101"/>
      <c r="W30" s="101"/>
      <c r="X30" s="103"/>
      <c r="Y30" s="60"/>
      <c r="Z30" s="60"/>
      <c r="AA30" s="77">
        <f t="shared" si="15"/>
        <v>12367</v>
      </c>
      <c r="AB30" s="78"/>
    </row>
    <row r="31" spans="1:28" ht="15.75" customHeight="1" x14ac:dyDescent="0.25">
      <c r="A31" s="212"/>
      <c r="B31" s="29" t="s">
        <v>42</v>
      </c>
      <c r="C31" s="29" t="s">
        <v>303</v>
      </c>
      <c r="D31" s="29" t="s">
        <v>395</v>
      </c>
      <c r="E31" s="16" t="s">
        <v>321</v>
      </c>
      <c r="F31" s="17">
        <v>14504</v>
      </c>
      <c r="G31" s="18">
        <v>0.99339999999999995</v>
      </c>
      <c r="H31" s="19">
        <f t="shared" si="13"/>
        <v>14408.273599999999</v>
      </c>
      <c r="I31" s="20">
        <f t="shared" si="14"/>
        <v>95.726400000001377</v>
      </c>
      <c r="J31" s="18"/>
      <c r="K31" s="21"/>
      <c r="L31" s="17">
        <v>10464</v>
      </c>
      <c r="M31" s="18">
        <v>0.95220000000000005</v>
      </c>
      <c r="N31" s="22">
        <f t="shared" si="8"/>
        <v>9963.8208000000013</v>
      </c>
      <c r="O31" s="23"/>
      <c r="P31" s="24">
        <f t="shared" si="10"/>
        <v>500.17919999999867</v>
      </c>
      <c r="Q31" s="25"/>
      <c r="R31" s="26">
        <f t="shared" si="11"/>
        <v>12484</v>
      </c>
      <c r="S31" s="27">
        <f t="shared" si="7"/>
        <v>12186.047200000001</v>
      </c>
      <c r="T31" s="28">
        <f t="shared" si="12"/>
        <v>12186.047200000001</v>
      </c>
      <c r="U31" s="60"/>
      <c r="V31" s="101"/>
      <c r="W31" s="101"/>
      <c r="X31" s="103"/>
      <c r="Y31" s="60"/>
      <c r="Z31" s="60"/>
      <c r="AA31" s="77">
        <f t="shared" si="15"/>
        <v>14631.5</v>
      </c>
      <c r="AB31" s="78"/>
    </row>
    <row r="32" spans="1:28" x14ac:dyDescent="0.25">
      <c r="A32" s="212"/>
      <c r="B32" s="29">
        <v>22</v>
      </c>
      <c r="C32" s="29" t="s">
        <v>304</v>
      </c>
      <c r="D32" s="29" t="s">
        <v>394</v>
      </c>
      <c r="E32" s="16" t="s">
        <v>396</v>
      </c>
      <c r="F32" s="17">
        <v>18791</v>
      </c>
      <c r="G32" s="18">
        <v>0.97789999999999999</v>
      </c>
      <c r="H32" s="19">
        <f t="shared" si="13"/>
        <v>18375.7189</v>
      </c>
      <c r="I32" s="20">
        <f t="shared" si="14"/>
        <v>415.28110000000015</v>
      </c>
      <c r="J32" s="18"/>
      <c r="K32" s="21"/>
      <c r="L32" s="17">
        <v>17652</v>
      </c>
      <c r="M32" s="18">
        <v>0.98340000000000005</v>
      </c>
      <c r="N32" s="22">
        <f t="shared" si="8"/>
        <v>17358.9768</v>
      </c>
      <c r="O32" s="23"/>
      <c r="P32" s="24">
        <f t="shared" si="10"/>
        <v>293.02319999999963</v>
      </c>
      <c r="Q32" s="25"/>
      <c r="R32" s="26">
        <f t="shared" si="11"/>
        <v>18221.5</v>
      </c>
      <c r="S32" s="27">
        <f t="shared" si="7"/>
        <v>17867.347849999998</v>
      </c>
      <c r="T32" s="28">
        <f t="shared" si="12"/>
        <v>17867.347849999998</v>
      </c>
      <c r="U32" s="60"/>
      <c r="V32" s="101"/>
      <c r="W32" s="101"/>
      <c r="X32" s="102"/>
      <c r="Y32" s="60"/>
      <c r="Z32" s="60"/>
      <c r="AA32" s="77">
        <f t="shared" si="15"/>
        <v>14265.5</v>
      </c>
      <c r="AB32" s="78"/>
    </row>
    <row r="33" spans="1:28" x14ac:dyDescent="0.25">
      <c r="A33" s="212"/>
      <c r="B33" s="29" t="s">
        <v>45</v>
      </c>
      <c r="C33" s="29" t="s">
        <v>302</v>
      </c>
      <c r="D33" s="29" t="s">
        <v>395</v>
      </c>
      <c r="E33" s="16" t="s">
        <v>46</v>
      </c>
      <c r="F33" s="17">
        <v>15782</v>
      </c>
      <c r="G33" s="18">
        <v>0.96889999999999998</v>
      </c>
      <c r="H33" s="19">
        <f t="shared" si="13"/>
        <v>15291.1798</v>
      </c>
      <c r="I33" s="20">
        <f t="shared" si="14"/>
        <v>490.82020000000011</v>
      </c>
      <c r="J33" s="18"/>
      <c r="K33" s="21"/>
      <c r="L33" s="17">
        <v>12204</v>
      </c>
      <c r="M33" s="18">
        <v>0.97599999999999998</v>
      </c>
      <c r="N33" s="22">
        <f t="shared" si="8"/>
        <v>11911.103999999999</v>
      </c>
      <c r="O33" s="23"/>
      <c r="P33" s="24">
        <f t="shared" si="10"/>
        <v>292.89600000000064</v>
      </c>
      <c r="Q33" s="25"/>
      <c r="R33" s="26">
        <f t="shared" si="11"/>
        <v>13993</v>
      </c>
      <c r="S33" s="27">
        <f t="shared" si="7"/>
        <v>13601.141899999999</v>
      </c>
      <c r="T33" s="28">
        <f t="shared" si="12"/>
        <v>13601.141899999999</v>
      </c>
      <c r="U33" s="60"/>
      <c r="V33" s="101"/>
      <c r="W33" s="101"/>
      <c r="X33" s="103"/>
      <c r="Y33" s="60"/>
      <c r="Z33" s="60"/>
      <c r="AA33" s="77">
        <f t="shared" si="15"/>
        <v>5972</v>
      </c>
      <c r="AB33" s="78"/>
    </row>
    <row r="34" spans="1:28" x14ac:dyDescent="0.25">
      <c r="A34" s="212"/>
      <c r="B34" s="29" t="s">
        <v>47</v>
      </c>
      <c r="C34" s="29" t="s">
        <v>303</v>
      </c>
      <c r="D34" s="29" t="s">
        <v>394</v>
      </c>
      <c r="E34" s="16" t="s">
        <v>48</v>
      </c>
      <c r="F34" s="17">
        <v>4241</v>
      </c>
      <c r="G34" s="18">
        <v>0.99529999999999996</v>
      </c>
      <c r="H34" s="19">
        <f t="shared" si="13"/>
        <v>4221.0672999999997</v>
      </c>
      <c r="I34" s="20">
        <f t="shared" si="14"/>
        <v>19.932700000000295</v>
      </c>
      <c r="J34" s="18"/>
      <c r="K34" s="21"/>
      <c r="L34" s="17">
        <v>3936</v>
      </c>
      <c r="M34" s="18">
        <v>0.998</v>
      </c>
      <c r="N34" s="22">
        <f t="shared" si="8"/>
        <v>3928.1280000000002</v>
      </c>
      <c r="O34" s="23"/>
      <c r="P34" s="24">
        <f t="shared" si="10"/>
        <v>7.8719999999998436</v>
      </c>
      <c r="Q34" s="25"/>
      <c r="R34" s="26">
        <f t="shared" si="11"/>
        <v>4088.5</v>
      </c>
      <c r="S34" s="27">
        <f t="shared" si="7"/>
        <v>4074.5976499999997</v>
      </c>
      <c r="T34" s="28">
        <f t="shared" si="12"/>
        <v>4074.5976499999997</v>
      </c>
      <c r="U34" s="60"/>
      <c r="V34" s="101"/>
      <c r="W34" s="101"/>
      <c r="X34" s="103"/>
      <c r="Y34" s="60"/>
      <c r="Z34" s="60"/>
      <c r="AA34" s="77">
        <f t="shared" si="15"/>
        <v>9442</v>
      </c>
      <c r="AB34" s="78"/>
    </row>
    <row r="35" spans="1:28" x14ac:dyDescent="0.25">
      <c r="A35" s="212"/>
      <c r="B35" s="29" t="s">
        <v>49</v>
      </c>
      <c r="C35" s="29" t="s">
        <v>302</v>
      </c>
      <c r="D35" s="29" t="s">
        <v>394</v>
      </c>
      <c r="E35" s="16" t="s">
        <v>412</v>
      </c>
      <c r="F35" s="17">
        <v>6917</v>
      </c>
      <c r="G35" s="18">
        <v>0.98309999999999997</v>
      </c>
      <c r="H35" s="19">
        <f t="shared" si="13"/>
        <v>6800.1026999999995</v>
      </c>
      <c r="I35" s="20">
        <f t="shared" si="14"/>
        <v>116.89730000000054</v>
      </c>
      <c r="J35" s="18"/>
      <c r="K35" s="21"/>
      <c r="L35" s="17">
        <v>4380</v>
      </c>
      <c r="M35" s="18">
        <v>0.99719999999999998</v>
      </c>
      <c r="N35" s="22">
        <f t="shared" si="8"/>
        <v>4367.7359999999999</v>
      </c>
      <c r="O35" s="23"/>
      <c r="P35" s="24">
        <f t="shared" si="10"/>
        <v>12.264000000000124</v>
      </c>
      <c r="Q35" s="25"/>
      <c r="R35" s="26">
        <f t="shared" si="11"/>
        <v>5648.5</v>
      </c>
      <c r="S35" s="27">
        <f t="shared" si="7"/>
        <v>5583.9193500000001</v>
      </c>
      <c r="T35" s="28">
        <f t="shared" si="12"/>
        <v>5583.9193500000001</v>
      </c>
      <c r="U35" s="60"/>
      <c r="V35" s="101"/>
      <c r="W35" s="101"/>
      <c r="X35" s="103"/>
      <c r="Y35" s="60"/>
      <c r="Z35" s="60"/>
      <c r="AA35" s="77">
        <f t="shared" si="15"/>
        <v>13758</v>
      </c>
      <c r="AB35" s="78"/>
    </row>
    <row r="36" spans="1:28" x14ac:dyDescent="0.25">
      <c r="A36" s="212"/>
      <c r="B36" s="29" t="s">
        <v>51</v>
      </c>
      <c r="C36" s="29" t="s">
        <v>303</v>
      </c>
      <c r="D36" s="29" t="s">
        <v>394</v>
      </c>
      <c r="E36" s="16" t="s">
        <v>397</v>
      </c>
      <c r="F36" s="17">
        <v>17577</v>
      </c>
      <c r="G36" s="30">
        <v>0.98699999999999999</v>
      </c>
      <c r="H36" s="19">
        <f t="shared" si="13"/>
        <v>17348.499</v>
      </c>
      <c r="I36" s="20">
        <f t="shared" si="14"/>
        <v>228.5010000000002</v>
      </c>
      <c r="J36" s="30"/>
      <c r="K36" s="21"/>
      <c r="L36" s="17">
        <v>8725</v>
      </c>
      <c r="M36" s="30">
        <v>0.98740000000000006</v>
      </c>
      <c r="N36" s="22">
        <f t="shared" si="8"/>
        <v>8615.0650000000005</v>
      </c>
      <c r="O36" s="23"/>
      <c r="P36" s="24">
        <f t="shared" si="10"/>
        <v>109.93499999999949</v>
      </c>
      <c r="Q36" s="25"/>
      <c r="R36" s="26">
        <f t="shared" si="11"/>
        <v>13151</v>
      </c>
      <c r="S36" s="27">
        <f t="shared" si="7"/>
        <v>12981.781999999999</v>
      </c>
      <c r="T36" s="28">
        <f t="shared" si="12"/>
        <v>12981.781999999999</v>
      </c>
      <c r="U36" s="60"/>
      <c r="V36" s="101"/>
      <c r="W36" s="101"/>
      <c r="X36" s="103"/>
      <c r="Y36" s="60"/>
      <c r="Z36" s="60"/>
      <c r="AA36" s="77">
        <f t="shared" si="15"/>
        <v>13253.5</v>
      </c>
      <c r="AB36" s="78"/>
    </row>
    <row r="37" spans="1:28" x14ac:dyDescent="0.25">
      <c r="A37" s="212"/>
      <c r="B37" s="29" t="s">
        <v>53</v>
      </c>
      <c r="C37" s="29" t="s">
        <v>304</v>
      </c>
      <c r="D37" s="29" t="s">
        <v>394</v>
      </c>
      <c r="E37" s="16" t="s">
        <v>411</v>
      </c>
      <c r="F37" s="17">
        <v>14546</v>
      </c>
      <c r="G37" s="18">
        <v>0.97819999999999996</v>
      </c>
      <c r="H37" s="19">
        <f t="shared" si="13"/>
        <v>14228.897199999999</v>
      </c>
      <c r="I37" s="20">
        <f t="shared" si="14"/>
        <v>317.10280000000057</v>
      </c>
      <c r="J37" s="18"/>
      <c r="K37" s="21"/>
      <c r="L37" s="17">
        <v>10725</v>
      </c>
      <c r="M37" s="18">
        <v>0.94710000000000005</v>
      </c>
      <c r="N37" s="22">
        <f t="shared" si="8"/>
        <v>10157.647500000001</v>
      </c>
      <c r="O37" s="23"/>
      <c r="P37" s="24">
        <f t="shared" si="10"/>
        <v>567.35249999999905</v>
      </c>
      <c r="Q37" s="25"/>
      <c r="R37" s="26">
        <f t="shared" si="11"/>
        <v>12635.5</v>
      </c>
      <c r="S37" s="27">
        <f t="shared" si="7"/>
        <v>12193.272349999999</v>
      </c>
      <c r="T37" s="28">
        <f t="shared" si="12"/>
        <v>12193.272349999999</v>
      </c>
      <c r="U37" s="60"/>
      <c r="V37" s="101"/>
      <c r="W37" s="101"/>
      <c r="X37" s="103"/>
      <c r="Y37" s="60"/>
      <c r="Z37" s="60"/>
      <c r="AA37" s="77">
        <f t="shared" si="15"/>
        <v>3102</v>
      </c>
      <c r="AB37" s="78"/>
    </row>
    <row r="38" spans="1:28" x14ac:dyDescent="0.25">
      <c r="A38" s="212"/>
      <c r="B38" s="29" t="s">
        <v>55</v>
      </c>
      <c r="C38" s="29" t="s">
        <v>302</v>
      </c>
      <c r="D38" s="29" t="s">
        <v>394</v>
      </c>
      <c r="E38" s="16" t="s">
        <v>399</v>
      </c>
      <c r="F38" s="17">
        <v>4849</v>
      </c>
      <c r="G38" s="18">
        <v>0.9788</v>
      </c>
      <c r="H38" s="19">
        <f t="shared" si="13"/>
        <v>4746.2012000000004</v>
      </c>
      <c r="I38" s="20">
        <f t="shared" si="14"/>
        <v>102.79879999999957</v>
      </c>
      <c r="J38" s="18"/>
      <c r="K38" s="21"/>
      <c r="L38" s="17">
        <v>1963</v>
      </c>
      <c r="M38" s="18">
        <v>0.94499999999999995</v>
      </c>
      <c r="N38" s="22">
        <f t="shared" si="8"/>
        <v>1855.0349999999999</v>
      </c>
      <c r="O38" s="23"/>
      <c r="P38" s="24">
        <f t="shared" si="10"/>
        <v>107.96500000000015</v>
      </c>
      <c r="Q38" s="25"/>
      <c r="R38" s="26">
        <f t="shared" si="11"/>
        <v>3406</v>
      </c>
      <c r="S38" s="27">
        <f t="shared" si="7"/>
        <v>3300.6181000000001</v>
      </c>
      <c r="T38" s="28">
        <f t="shared" si="12"/>
        <v>3300.6181000000001</v>
      </c>
      <c r="U38" s="60"/>
      <c r="V38" s="101"/>
      <c r="W38" s="101"/>
      <c r="X38" s="103"/>
      <c r="Y38" s="60"/>
      <c r="Z38" s="60"/>
      <c r="AA38" s="77">
        <f t="shared" si="15"/>
        <v>6890.5</v>
      </c>
      <c r="AB38" s="78"/>
    </row>
    <row r="39" spans="1:28" ht="15.75" customHeight="1" x14ac:dyDescent="0.25">
      <c r="A39" s="212"/>
      <c r="B39" s="29" t="s">
        <v>322</v>
      </c>
      <c r="C39" s="29" t="s">
        <v>303</v>
      </c>
      <c r="D39" s="29" t="s">
        <v>394</v>
      </c>
      <c r="E39" s="16" t="s">
        <v>400</v>
      </c>
      <c r="F39" s="17">
        <v>9928</v>
      </c>
      <c r="G39" s="18">
        <v>0.97670000000000001</v>
      </c>
      <c r="H39" s="19">
        <f t="shared" si="13"/>
        <v>9696.6776000000009</v>
      </c>
      <c r="I39" s="20">
        <f t="shared" si="14"/>
        <v>231.32239999999911</v>
      </c>
      <c r="J39" s="18"/>
      <c r="K39" s="21"/>
      <c r="L39" s="17">
        <v>6864</v>
      </c>
      <c r="M39" s="18">
        <v>0.98660000000000003</v>
      </c>
      <c r="N39" s="22">
        <f t="shared" si="8"/>
        <v>6772.0223999999998</v>
      </c>
      <c r="O39" s="23"/>
      <c r="P39" s="24">
        <f t="shared" si="10"/>
        <v>91.977600000000166</v>
      </c>
      <c r="Q39" s="25"/>
      <c r="R39" s="26">
        <f t="shared" si="11"/>
        <v>8396</v>
      </c>
      <c r="S39" s="27">
        <f t="shared" si="7"/>
        <v>8234.35</v>
      </c>
      <c r="T39" s="28">
        <f t="shared" si="12"/>
        <v>8234.35</v>
      </c>
      <c r="U39" s="60"/>
      <c r="V39" s="101"/>
      <c r="W39" s="101"/>
      <c r="X39" s="103"/>
      <c r="Y39" s="60"/>
      <c r="Z39" s="60"/>
      <c r="AA39" s="77">
        <f t="shared" si="15"/>
        <v>17216.5</v>
      </c>
      <c r="AB39" s="78"/>
    </row>
    <row r="40" spans="1:28" ht="15.75" customHeight="1" x14ac:dyDescent="0.25">
      <c r="A40" s="212"/>
      <c r="B40" s="29" t="s">
        <v>58</v>
      </c>
      <c r="C40" s="29" t="s">
        <v>304</v>
      </c>
      <c r="D40" s="29" t="s">
        <v>395</v>
      </c>
      <c r="E40" s="16" t="s">
        <v>401</v>
      </c>
      <c r="F40" s="17">
        <v>22987</v>
      </c>
      <c r="G40" s="18">
        <v>0.97250000000000003</v>
      </c>
      <c r="H40" s="19">
        <f t="shared" si="13"/>
        <v>22354.857500000002</v>
      </c>
      <c r="I40" s="20">
        <f t="shared" si="14"/>
        <v>632.14249999999811</v>
      </c>
      <c r="J40" s="18"/>
      <c r="K40" s="21"/>
      <c r="L40" s="17">
        <v>16856</v>
      </c>
      <c r="M40" s="18">
        <v>0.90249999999999997</v>
      </c>
      <c r="N40" s="22">
        <f t="shared" si="8"/>
        <v>15212.539999999999</v>
      </c>
      <c r="O40" s="23"/>
      <c r="P40" s="24">
        <f t="shared" si="10"/>
        <v>1643.4600000000009</v>
      </c>
      <c r="Q40" s="25"/>
      <c r="R40" s="26">
        <f t="shared" si="11"/>
        <v>19921.5</v>
      </c>
      <c r="S40" s="27">
        <f t="shared" si="7"/>
        <v>18783.69875</v>
      </c>
      <c r="T40" s="28">
        <f t="shared" si="12"/>
        <v>18783.69875</v>
      </c>
      <c r="U40" s="60"/>
      <c r="V40" s="101"/>
      <c r="W40" s="101"/>
      <c r="X40" s="103"/>
      <c r="Y40" s="60"/>
      <c r="Z40" s="60"/>
      <c r="AA40" s="77">
        <f t="shared" si="15"/>
        <v>17847.5</v>
      </c>
      <c r="AB40" s="78"/>
    </row>
    <row r="41" spans="1:28" ht="15.75" customHeight="1" x14ac:dyDescent="0.25">
      <c r="A41" s="212"/>
      <c r="B41" s="29" t="s">
        <v>60</v>
      </c>
      <c r="C41" s="29" t="s">
        <v>413</v>
      </c>
      <c r="D41" s="29" t="s">
        <v>395</v>
      </c>
      <c r="E41" s="16" t="s">
        <v>402</v>
      </c>
      <c r="F41" s="17">
        <v>23500</v>
      </c>
      <c r="G41" s="18">
        <v>0.96189999999999998</v>
      </c>
      <c r="H41" s="19">
        <f t="shared" si="13"/>
        <v>22604.649999999998</v>
      </c>
      <c r="I41" s="20">
        <f t="shared" si="14"/>
        <v>895.35000000000218</v>
      </c>
      <c r="J41" s="18"/>
      <c r="K41" s="21"/>
      <c r="L41" s="17">
        <v>21149</v>
      </c>
      <c r="M41" s="18">
        <v>0.94669999999999999</v>
      </c>
      <c r="N41" s="22">
        <f t="shared" si="8"/>
        <v>20021.758300000001</v>
      </c>
      <c r="O41" s="23"/>
      <c r="P41" s="24">
        <f t="shared" si="10"/>
        <v>1127.2416999999987</v>
      </c>
      <c r="Q41" s="25"/>
      <c r="R41" s="26">
        <f t="shared" si="11"/>
        <v>22324.5</v>
      </c>
      <c r="S41" s="27">
        <f t="shared" si="7"/>
        <v>21313.204149999998</v>
      </c>
      <c r="T41" s="28">
        <f>S41</f>
        <v>21313.204149999998</v>
      </c>
      <c r="U41" s="60"/>
      <c r="V41" s="101"/>
      <c r="W41" s="101"/>
      <c r="X41" s="103"/>
      <c r="Y41" s="60"/>
      <c r="Z41" s="60"/>
      <c r="AA41" s="77">
        <f t="shared" si="15"/>
        <v>11912</v>
      </c>
      <c r="AB41" s="78"/>
    </row>
    <row r="42" spans="1:28" ht="15.75" customHeight="1" x14ac:dyDescent="0.25">
      <c r="A42" s="212"/>
      <c r="B42" s="29">
        <v>30</v>
      </c>
      <c r="C42" s="29" t="s">
        <v>302</v>
      </c>
      <c r="D42" s="29" t="s">
        <v>395</v>
      </c>
      <c r="E42" s="16" t="s">
        <v>403</v>
      </c>
      <c r="F42" s="17">
        <v>21289</v>
      </c>
      <c r="G42" s="30">
        <v>0.95030000000000003</v>
      </c>
      <c r="H42" s="19">
        <f t="shared" ref="H42:H48" si="16">F42*G42</f>
        <v>20230.936700000002</v>
      </c>
      <c r="I42" s="20">
        <f t="shared" ref="I42:I50" si="17">F42-H42</f>
        <v>1058.063299999998</v>
      </c>
      <c r="J42" s="30"/>
      <c r="K42" s="21"/>
      <c r="L42" s="17">
        <v>18975</v>
      </c>
      <c r="M42" s="30">
        <v>0.98080000000000001</v>
      </c>
      <c r="N42" s="22">
        <f t="shared" si="8"/>
        <v>18610.68</v>
      </c>
      <c r="O42" s="23"/>
      <c r="P42" s="24">
        <f t="shared" si="10"/>
        <v>364.31999999999971</v>
      </c>
      <c r="Q42" s="25"/>
      <c r="R42" s="26">
        <f t="shared" si="11"/>
        <v>20132</v>
      </c>
      <c r="S42" s="27">
        <f t="shared" si="7"/>
        <v>19420.808349999999</v>
      </c>
      <c r="T42" s="28">
        <f t="shared" si="12"/>
        <v>19420.808349999999</v>
      </c>
      <c r="U42" s="60"/>
      <c r="V42" s="101"/>
      <c r="W42" s="101"/>
      <c r="X42" s="103"/>
      <c r="Y42" s="60"/>
      <c r="Z42" s="60"/>
      <c r="AA42" s="77">
        <f t="shared" si="15"/>
        <v>9824.5</v>
      </c>
      <c r="AB42" s="78"/>
    </row>
    <row r="43" spans="1:28" ht="15.75" customHeight="1" x14ac:dyDescent="0.25">
      <c r="A43" s="212"/>
      <c r="B43" s="29" t="s">
        <v>64</v>
      </c>
      <c r="C43" s="29" t="s">
        <v>413</v>
      </c>
      <c r="D43" s="29" t="s">
        <v>395</v>
      </c>
      <c r="E43" s="16" t="s">
        <v>404</v>
      </c>
      <c r="F43" s="17">
        <v>14086</v>
      </c>
      <c r="G43" s="18">
        <v>0.96260000000000001</v>
      </c>
      <c r="H43" s="19">
        <f t="shared" si="16"/>
        <v>13559.1836</v>
      </c>
      <c r="I43" s="20">
        <f t="shared" si="17"/>
        <v>526.8163999999997</v>
      </c>
      <c r="J43" s="18"/>
      <c r="K43" s="21"/>
      <c r="L43" s="17">
        <v>9721</v>
      </c>
      <c r="M43" s="18">
        <v>0.92269999999999996</v>
      </c>
      <c r="N43" s="22">
        <f t="shared" si="8"/>
        <v>8969.5666999999994</v>
      </c>
      <c r="O43" s="23"/>
      <c r="P43" s="24">
        <f t="shared" si="10"/>
        <v>751.4333000000006</v>
      </c>
      <c r="Q43" s="25"/>
      <c r="R43" s="26">
        <f t="shared" si="11"/>
        <v>11903.5</v>
      </c>
      <c r="S43" s="27">
        <f t="shared" si="7"/>
        <v>11264.37515</v>
      </c>
      <c r="T43" s="28">
        <f t="shared" si="12"/>
        <v>11264.37515</v>
      </c>
      <c r="U43" s="60"/>
      <c r="V43" s="101"/>
      <c r="W43" s="101"/>
      <c r="X43" s="103"/>
      <c r="Y43" s="60"/>
      <c r="Z43" s="60"/>
      <c r="AA43" s="77">
        <f t="shared" si="15"/>
        <v>14454</v>
      </c>
      <c r="AB43" s="78"/>
    </row>
    <row r="44" spans="1:28" ht="15.75" customHeight="1" x14ac:dyDescent="0.25">
      <c r="A44" s="212"/>
      <c r="B44" s="29" t="s">
        <v>66</v>
      </c>
      <c r="C44" s="29" t="s">
        <v>303</v>
      </c>
      <c r="D44" s="29" t="s">
        <v>394</v>
      </c>
      <c r="E44" s="16" t="s">
        <v>405</v>
      </c>
      <c r="F44" s="17">
        <v>9647</v>
      </c>
      <c r="G44" s="18">
        <v>0.98219999999999996</v>
      </c>
      <c r="H44" s="19">
        <f t="shared" si="16"/>
        <v>9475.2834000000003</v>
      </c>
      <c r="I44" s="20">
        <f t="shared" si="17"/>
        <v>171.71659999999974</v>
      </c>
      <c r="J44" s="18"/>
      <c r="K44" s="21"/>
      <c r="L44" s="17">
        <v>5921</v>
      </c>
      <c r="M44" s="18">
        <v>0.98280000000000001</v>
      </c>
      <c r="N44" s="22">
        <f t="shared" si="8"/>
        <v>5819.1588000000002</v>
      </c>
      <c r="O44" s="23"/>
      <c r="P44" s="24">
        <f t="shared" si="10"/>
        <v>101.84119999999984</v>
      </c>
      <c r="Q44" s="25"/>
      <c r="R44" s="26">
        <f t="shared" si="11"/>
        <v>7784</v>
      </c>
      <c r="S44" s="27">
        <f t="shared" si="7"/>
        <v>7647.2211000000007</v>
      </c>
      <c r="T44" s="28">
        <f t="shared" si="12"/>
        <v>7647.2211000000007</v>
      </c>
      <c r="U44" s="60"/>
      <c r="V44" s="101"/>
      <c r="W44" s="101"/>
      <c r="X44" s="103"/>
      <c r="Y44" s="60"/>
      <c r="Z44" s="60"/>
      <c r="AA44" s="77">
        <f t="shared" si="15"/>
        <v>13050.5</v>
      </c>
      <c r="AB44" s="78"/>
    </row>
    <row r="45" spans="1:28" ht="15.75" customHeight="1" x14ac:dyDescent="0.25">
      <c r="A45" s="212"/>
      <c r="B45" s="29" t="s">
        <v>68</v>
      </c>
      <c r="C45" s="29" t="s">
        <v>303</v>
      </c>
      <c r="D45" s="29" t="s">
        <v>394</v>
      </c>
      <c r="E45" s="16" t="s">
        <v>406</v>
      </c>
      <c r="F45" s="17">
        <v>4228</v>
      </c>
      <c r="G45" s="18">
        <v>0.9819</v>
      </c>
      <c r="H45" s="19">
        <f t="shared" si="16"/>
        <v>4151.4732000000004</v>
      </c>
      <c r="I45" s="20">
        <f t="shared" si="17"/>
        <v>76.526799999999639</v>
      </c>
      <c r="J45" s="18"/>
      <c r="K45" s="21"/>
      <c r="L45" s="17">
        <v>2601</v>
      </c>
      <c r="M45" s="18">
        <v>0.84719999999999995</v>
      </c>
      <c r="N45" s="22">
        <f t="shared" si="8"/>
        <v>2203.5672</v>
      </c>
      <c r="O45" s="23"/>
      <c r="P45" s="24">
        <f t="shared" si="10"/>
        <v>397.43280000000004</v>
      </c>
      <c r="Q45" s="25"/>
      <c r="R45" s="26">
        <f t="shared" si="11"/>
        <v>3414.5</v>
      </c>
      <c r="S45" s="27">
        <f t="shared" si="7"/>
        <v>3177.5201999999999</v>
      </c>
      <c r="T45" s="28">
        <f t="shared" si="12"/>
        <v>3177.5201999999999</v>
      </c>
      <c r="U45" s="60"/>
      <c r="V45" s="101"/>
      <c r="W45" s="101"/>
      <c r="X45" s="103"/>
      <c r="Y45" s="60"/>
      <c r="Z45" s="60"/>
      <c r="AA45" s="77">
        <f t="shared" si="15"/>
        <v>12895.5</v>
      </c>
      <c r="AB45" s="78"/>
    </row>
    <row r="46" spans="1:28" ht="15.75" customHeight="1" x14ac:dyDescent="0.25">
      <c r="A46" s="212"/>
      <c r="B46" s="29" t="s">
        <v>70</v>
      </c>
      <c r="C46" s="29" t="s">
        <v>303</v>
      </c>
      <c r="D46" s="29" t="s">
        <v>394</v>
      </c>
      <c r="E46" s="16" t="s">
        <v>407</v>
      </c>
      <c r="F46" s="17">
        <v>6615</v>
      </c>
      <c r="G46" s="18">
        <v>0.97270000000000001</v>
      </c>
      <c r="H46" s="19">
        <f t="shared" si="16"/>
        <v>6434.4105</v>
      </c>
      <c r="I46" s="20">
        <f t="shared" si="17"/>
        <v>180.58950000000004</v>
      </c>
      <c r="J46" s="18"/>
      <c r="K46" s="21"/>
      <c r="L46" s="17">
        <v>4502</v>
      </c>
      <c r="M46" s="18">
        <v>0.89880000000000004</v>
      </c>
      <c r="N46" s="22">
        <f t="shared" si="8"/>
        <v>4046.3976000000002</v>
      </c>
      <c r="O46" s="23"/>
      <c r="P46" s="24">
        <f t="shared" si="10"/>
        <v>455.60239999999976</v>
      </c>
      <c r="Q46" s="25"/>
      <c r="R46" s="26">
        <f t="shared" si="11"/>
        <v>5558.5</v>
      </c>
      <c r="S46" s="27">
        <f t="shared" si="7"/>
        <v>5240.4040500000001</v>
      </c>
      <c r="T46" s="28">
        <f t="shared" si="12"/>
        <v>5240.4040500000001</v>
      </c>
      <c r="U46" s="60"/>
      <c r="V46" s="101"/>
      <c r="W46" s="101"/>
      <c r="X46" s="103"/>
      <c r="Y46" s="60"/>
      <c r="Z46" s="60"/>
      <c r="AA46" s="77">
        <f t="shared" si="15"/>
        <v>7308.5</v>
      </c>
      <c r="AB46" s="78"/>
    </row>
    <row r="47" spans="1:28" ht="15.75" customHeight="1" x14ac:dyDescent="0.25">
      <c r="A47" s="212"/>
      <c r="B47" s="29">
        <v>131</v>
      </c>
      <c r="C47" s="29" t="s">
        <v>303</v>
      </c>
      <c r="D47" s="29" t="s">
        <v>395</v>
      </c>
      <c r="E47" s="16" t="s">
        <v>408</v>
      </c>
      <c r="F47" s="17">
        <v>1221</v>
      </c>
      <c r="G47" s="31">
        <v>0.99760000000000004</v>
      </c>
      <c r="H47" s="19">
        <f t="shared" si="16"/>
        <v>1218.0696</v>
      </c>
      <c r="I47" s="20">
        <f t="shared" si="17"/>
        <v>2.9303999999999633</v>
      </c>
      <c r="J47" s="32"/>
      <c r="K47" s="21"/>
      <c r="L47" s="17">
        <v>531</v>
      </c>
      <c r="M47" s="33">
        <v>0.995</v>
      </c>
      <c r="N47" s="22">
        <f t="shared" si="8"/>
        <v>528.34500000000003</v>
      </c>
      <c r="O47" s="23"/>
      <c r="P47" s="24">
        <f t="shared" si="10"/>
        <v>2.6549999999999727</v>
      </c>
      <c r="Q47" s="25"/>
      <c r="R47" s="26">
        <f t="shared" si="11"/>
        <v>876</v>
      </c>
      <c r="S47" s="27">
        <f t="shared" si="7"/>
        <v>873.20730000000003</v>
      </c>
      <c r="T47" s="28">
        <f t="shared" si="12"/>
        <v>873.20730000000003</v>
      </c>
      <c r="U47" s="60"/>
      <c r="V47" s="101"/>
      <c r="W47" s="101"/>
      <c r="X47" s="103"/>
      <c r="Y47" s="60"/>
      <c r="Z47" s="60"/>
      <c r="AA47" s="77">
        <f t="shared" ref="AA47:AA61" si="18">AVERAGE(F44,L47)</f>
        <v>5089</v>
      </c>
      <c r="AB47" s="78"/>
    </row>
    <row r="48" spans="1:28" ht="15.75" customHeight="1" x14ac:dyDescent="0.25">
      <c r="A48" s="212"/>
      <c r="B48" s="29">
        <v>132</v>
      </c>
      <c r="C48" s="29" t="s">
        <v>303</v>
      </c>
      <c r="D48" s="29" t="s">
        <v>395</v>
      </c>
      <c r="E48" s="16" t="s">
        <v>409</v>
      </c>
      <c r="F48" s="17">
        <v>913</v>
      </c>
      <c r="G48" s="31">
        <v>0.99460000000000004</v>
      </c>
      <c r="H48" s="19">
        <f t="shared" si="16"/>
        <v>908.06979999999999</v>
      </c>
      <c r="I48" s="20">
        <f t="shared" si="17"/>
        <v>4.9302000000000135</v>
      </c>
      <c r="J48" s="32"/>
      <c r="K48" s="21"/>
      <c r="L48" s="17">
        <v>389</v>
      </c>
      <c r="M48" s="33">
        <v>0.99929999999999997</v>
      </c>
      <c r="N48" s="22">
        <f t="shared" si="8"/>
        <v>388.72769999999997</v>
      </c>
      <c r="O48" s="23"/>
      <c r="P48" s="24">
        <f t="shared" si="10"/>
        <v>0.27230000000002974</v>
      </c>
      <c r="Q48" s="25"/>
      <c r="R48" s="26">
        <f t="shared" si="11"/>
        <v>651</v>
      </c>
      <c r="S48" s="27">
        <f t="shared" si="7"/>
        <v>648.39874999999995</v>
      </c>
      <c r="T48" s="28">
        <f t="shared" si="12"/>
        <v>648.39874999999995</v>
      </c>
      <c r="U48" s="60"/>
      <c r="V48" s="101"/>
      <c r="W48" s="101"/>
      <c r="X48" s="103"/>
      <c r="Y48" s="60"/>
      <c r="Z48" s="60"/>
      <c r="AA48" s="77">
        <f t="shared" si="18"/>
        <v>2308.5</v>
      </c>
      <c r="AB48" s="78"/>
    </row>
    <row r="49" spans="1:28" ht="15.75" customHeight="1" x14ac:dyDescent="0.25">
      <c r="A49" s="212"/>
      <c r="B49" s="29">
        <v>147</v>
      </c>
      <c r="C49" s="29" t="s">
        <v>302</v>
      </c>
      <c r="D49" s="29" t="s">
        <v>395</v>
      </c>
      <c r="E49" s="16" t="s">
        <v>74</v>
      </c>
      <c r="F49" s="17">
        <v>4699</v>
      </c>
      <c r="G49" s="33">
        <v>0.98099999999999998</v>
      </c>
      <c r="H49" s="19">
        <f t="shared" si="13"/>
        <v>4609.7190000000001</v>
      </c>
      <c r="I49" s="20">
        <f t="shared" si="17"/>
        <v>89.280999999999949</v>
      </c>
      <c r="J49" s="33"/>
      <c r="K49" s="22"/>
      <c r="L49" s="17">
        <v>678</v>
      </c>
      <c r="M49" s="33">
        <v>0.93210000000000004</v>
      </c>
      <c r="N49" s="22">
        <f t="shared" si="8"/>
        <v>631.96379999999999</v>
      </c>
      <c r="O49" s="23"/>
      <c r="P49" s="24">
        <f t="shared" si="10"/>
        <v>46.036200000000008</v>
      </c>
      <c r="Q49" s="98"/>
      <c r="R49" s="26">
        <f t="shared" si="11"/>
        <v>2688.5</v>
      </c>
      <c r="S49" s="27">
        <f t="shared" si="7"/>
        <v>2620.8414000000002</v>
      </c>
      <c r="T49" s="28">
        <f t="shared" si="12"/>
        <v>2620.8414000000002</v>
      </c>
      <c r="U49" s="60"/>
      <c r="V49" s="101"/>
      <c r="W49" s="101"/>
      <c r="X49" s="103"/>
      <c r="Y49" s="60"/>
      <c r="Z49" s="60"/>
      <c r="AA49" s="77">
        <f t="shared" si="18"/>
        <v>3646.5</v>
      </c>
      <c r="AB49" s="78"/>
    </row>
    <row r="50" spans="1:28" ht="15.75" customHeight="1" x14ac:dyDescent="0.25">
      <c r="A50" s="212"/>
      <c r="B50" s="29">
        <v>148</v>
      </c>
      <c r="C50" s="29" t="s">
        <v>302</v>
      </c>
      <c r="D50" s="29" t="s">
        <v>395</v>
      </c>
      <c r="E50" s="16" t="s">
        <v>410</v>
      </c>
      <c r="F50" s="17">
        <v>15074</v>
      </c>
      <c r="G50" s="33">
        <v>0.82110000000000005</v>
      </c>
      <c r="H50" s="19">
        <f>F50*G50</f>
        <v>12377.261400000001</v>
      </c>
      <c r="I50" s="20">
        <f t="shared" si="17"/>
        <v>2696.7385999999988</v>
      </c>
      <c r="J50" s="33"/>
      <c r="K50" s="22"/>
      <c r="L50" s="17">
        <v>10327</v>
      </c>
      <c r="M50" s="33">
        <v>0.97599999999999998</v>
      </c>
      <c r="N50" s="22">
        <f t="shared" si="8"/>
        <v>10079.152</v>
      </c>
      <c r="O50" s="23"/>
      <c r="P50" s="24">
        <f t="shared" si="10"/>
        <v>247.84799999999996</v>
      </c>
      <c r="Q50" s="25"/>
      <c r="R50" s="26">
        <f t="shared" si="11"/>
        <v>12700.5</v>
      </c>
      <c r="S50" s="27">
        <f t="shared" si="7"/>
        <v>11228.206700000001</v>
      </c>
      <c r="T50" s="28">
        <f t="shared" si="12"/>
        <v>11228.206700000001</v>
      </c>
      <c r="U50" s="60"/>
      <c r="V50" s="101"/>
      <c r="W50" s="101"/>
      <c r="X50" s="103"/>
      <c r="Y50" s="60"/>
      <c r="Z50" s="60"/>
      <c r="AA50" s="77">
        <f t="shared" si="18"/>
        <v>5774</v>
      </c>
      <c r="AB50" s="78"/>
    </row>
    <row r="51" spans="1:28" ht="15.75" customHeight="1" x14ac:dyDescent="0.25">
      <c r="A51" s="212"/>
      <c r="B51" s="29">
        <v>149</v>
      </c>
      <c r="C51" s="29" t="s">
        <v>303</v>
      </c>
      <c r="D51" s="29" t="s">
        <v>394</v>
      </c>
      <c r="E51" s="16" t="s">
        <v>76</v>
      </c>
      <c r="F51" s="17">
        <v>8398</v>
      </c>
      <c r="G51" s="33">
        <v>0.99750000000000005</v>
      </c>
      <c r="H51" s="19">
        <f>F51*G51</f>
        <v>8377.005000000001</v>
      </c>
      <c r="I51" s="20">
        <f>F51-H51</f>
        <v>20.994999999998981</v>
      </c>
      <c r="J51" s="33"/>
      <c r="K51" s="22"/>
      <c r="L51" s="17">
        <v>7647</v>
      </c>
      <c r="M51" s="33">
        <v>0.96919999999999995</v>
      </c>
      <c r="N51" s="22">
        <f t="shared" si="8"/>
        <v>7411.4723999999997</v>
      </c>
      <c r="O51" s="23"/>
      <c r="P51" s="24">
        <f t="shared" si="10"/>
        <v>235.52760000000035</v>
      </c>
      <c r="Q51" s="25"/>
      <c r="R51" s="26">
        <f t="shared" si="11"/>
        <v>8022.5</v>
      </c>
      <c r="S51" s="27">
        <f t="shared" si="7"/>
        <v>7894.2386999999999</v>
      </c>
      <c r="T51" s="28">
        <f t="shared" si="12"/>
        <v>7894.2386999999999</v>
      </c>
      <c r="U51" s="60"/>
      <c r="V51" s="101"/>
      <c r="W51" s="101"/>
      <c r="X51" s="103"/>
      <c r="Y51" s="60"/>
      <c r="Z51" s="60"/>
      <c r="AA51" s="77">
        <f t="shared" si="18"/>
        <v>4280</v>
      </c>
      <c r="AB51" s="78"/>
    </row>
    <row r="52" spans="1:28" ht="15.75" customHeight="1" x14ac:dyDescent="0.25">
      <c r="A52" s="212"/>
      <c r="B52" s="29">
        <v>150</v>
      </c>
      <c r="C52" s="29" t="s">
        <v>303</v>
      </c>
      <c r="D52" s="29" t="s">
        <v>395</v>
      </c>
      <c r="E52" s="16" t="s">
        <v>77</v>
      </c>
      <c r="F52" s="17">
        <v>7886</v>
      </c>
      <c r="G52" s="33">
        <v>0.99070000000000003</v>
      </c>
      <c r="H52" s="19">
        <f t="shared" si="13"/>
        <v>7812.6602000000003</v>
      </c>
      <c r="I52" s="20">
        <f t="shared" si="14"/>
        <v>73.339799999999741</v>
      </c>
      <c r="J52" s="33"/>
      <c r="K52" s="22"/>
      <c r="L52" s="17">
        <v>5017</v>
      </c>
      <c r="M52" s="33">
        <v>0.97709999999999997</v>
      </c>
      <c r="N52" s="22">
        <f t="shared" si="8"/>
        <v>4902.1107000000002</v>
      </c>
      <c r="O52" s="23"/>
      <c r="P52" s="24">
        <f t="shared" si="10"/>
        <v>114.88929999999982</v>
      </c>
      <c r="Q52" s="25"/>
      <c r="R52" s="26">
        <f t="shared" si="11"/>
        <v>6451.5</v>
      </c>
      <c r="S52" s="27">
        <f t="shared" si="7"/>
        <v>6357.3854499999998</v>
      </c>
      <c r="T52" s="28">
        <f t="shared" si="12"/>
        <v>6357.3854499999998</v>
      </c>
      <c r="U52" s="60"/>
      <c r="V52" s="101"/>
      <c r="W52" s="101"/>
      <c r="X52" s="103"/>
      <c r="Y52" s="60"/>
      <c r="Z52" s="60"/>
      <c r="AA52" s="77">
        <f t="shared" si="18"/>
        <v>4858</v>
      </c>
      <c r="AB52" s="78"/>
    </row>
    <row r="53" spans="1:28" ht="15.75" customHeight="1" x14ac:dyDescent="0.25">
      <c r="A53" s="212"/>
      <c r="B53" s="29">
        <v>151</v>
      </c>
      <c r="C53" s="29" t="s">
        <v>303</v>
      </c>
      <c r="D53" s="29" t="s">
        <v>395</v>
      </c>
      <c r="E53" s="16" t="s">
        <v>78</v>
      </c>
      <c r="F53" s="17">
        <v>1056</v>
      </c>
      <c r="G53" s="33">
        <v>0.99909999999999999</v>
      </c>
      <c r="H53" s="19">
        <f t="shared" ref="H53:H61" si="19">F53*G53</f>
        <v>1055.0496000000001</v>
      </c>
      <c r="I53" s="20">
        <f>F53-H53</f>
        <v>0.95039999999994507</v>
      </c>
      <c r="J53" s="33"/>
      <c r="K53" s="22"/>
      <c r="L53" s="17">
        <v>673</v>
      </c>
      <c r="M53" s="33">
        <v>0.99139999999999995</v>
      </c>
      <c r="N53" s="22">
        <f t="shared" si="8"/>
        <v>667.21219999999994</v>
      </c>
      <c r="O53" s="23"/>
      <c r="P53" s="24">
        <f t="shared" si="10"/>
        <v>5.7878000000000611</v>
      </c>
      <c r="Q53" s="25"/>
      <c r="R53" s="26">
        <f t="shared" si="11"/>
        <v>864.5</v>
      </c>
      <c r="S53" s="27">
        <f t="shared" si="7"/>
        <v>861.1309</v>
      </c>
      <c r="T53" s="28">
        <f t="shared" si="12"/>
        <v>861.1309</v>
      </c>
      <c r="U53" s="60"/>
      <c r="V53" s="101"/>
      <c r="W53" s="101"/>
      <c r="X53" s="103"/>
      <c r="Y53" s="60"/>
      <c r="Z53" s="60"/>
      <c r="AA53" s="77">
        <f t="shared" si="18"/>
        <v>7873.5</v>
      </c>
      <c r="AB53" s="78"/>
    </row>
    <row r="54" spans="1:28" x14ac:dyDescent="0.25">
      <c r="A54" s="212"/>
      <c r="B54" s="29">
        <v>152</v>
      </c>
      <c r="C54" s="29" t="s">
        <v>303</v>
      </c>
      <c r="D54" s="29" t="s">
        <v>395</v>
      </c>
      <c r="E54" s="16" t="s">
        <v>79</v>
      </c>
      <c r="F54" s="17">
        <v>1080</v>
      </c>
      <c r="G54" s="33">
        <v>0.98899999999999999</v>
      </c>
      <c r="H54" s="19">
        <f t="shared" si="19"/>
        <v>1068.1199999999999</v>
      </c>
      <c r="I54" s="20">
        <f>F54-H54</f>
        <v>11.880000000000109</v>
      </c>
      <c r="J54" s="33"/>
      <c r="K54" s="22"/>
      <c r="L54" s="17">
        <v>151</v>
      </c>
      <c r="M54" s="33">
        <v>0.99739999999999995</v>
      </c>
      <c r="N54" s="22">
        <f t="shared" si="8"/>
        <v>150.60739999999998</v>
      </c>
      <c r="O54" s="23"/>
      <c r="P54" s="24">
        <f t="shared" si="10"/>
        <v>0.39260000000001583</v>
      </c>
      <c r="Q54" s="25"/>
      <c r="R54" s="26">
        <f t="shared" si="11"/>
        <v>615.5</v>
      </c>
      <c r="S54" s="27">
        <f t="shared" si="7"/>
        <v>609.36369999999988</v>
      </c>
      <c r="T54" s="28">
        <f t="shared" si="12"/>
        <v>609.36369999999988</v>
      </c>
      <c r="U54" s="60"/>
      <c r="V54" s="101"/>
      <c r="W54" s="101"/>
      <c r="X54" s="103"/>
      <c r="Y54" s="60"/>
      <c r="Z54" s="60"/>
      <c r="AA54" s="77">
        <f t="shared" si="18"/>
        <v>4274.5</v>
      </c>
      <c r="AB54" s="78"/>
    </row>
    <row r="55" spans="1:28" ht="15.75" customHeight="1" x14ac:dyDescent="0.25">
      <c r="A55" s="212"/>
      <c r="B55" s="29">
        <v>153</v>
      </c>
      <c r="C55" s="29" t="s">
        <v>303</v>
      </c>
      <c r="D55" s="29" t="s">
        <v>395</v>
      </c>
      <c r="E55" s="16" t="s">
        <v>80</v>
      </c>
      <c r="F55" s="17">
        <v>2438</v>
      </c>
      <c r="G55" s="33">
        <v>0.99070000000000003</v>
      </c>
      <c r="H55" s="19">
        <f t="shared" si="19"/>
        <v>2415.3265999999999</v>
      </c>
      <c r="I55" s="20">
        <f>F55-H55</f>
        <v>22.673400000000129</v>
      </c>
      <c r="J55" s="33"/>
      <c r="K55" s="22"/>
      <c r="L55" s="17">
        <v>2024</v>
      </c>
      <c r="M55" s="33">
        <v>0.98750000000000004</v>
      </c>
      <c r="N55" s="22">
        <f t="shared" si="8"/>
        <v>1998.7</v>
      </c>
      <c r="O55" s="23"/>
      <c r="P55" s="24">
        <f t="shared" si="10"/>
        <v>25.299999999999955</v>
      </c>
      <c r="Q55" s="25"/>
      <c r="R55" s="26">
        <f t="shared" si="11"/>
        <v>2231</v>
      </c>
      <c r="S55" s="27">
        <f t="shared" si="7"/>
        <v>2207.0133000000001</v>
      </c>
      <c r="T55" s="28">
        <f t="shared" si="12"/>
        <v>2207.0133000000001</v>
      </c>
      <c r="U55" s="60"/>
      <c r="V55" s="101"/>
      <c r="W55" s="101"/>
      <c r="X55" s="103"/>
      <c r="Y55" s="60"/>
      <c r="Z55" s="60"/>
      <c r="AA55" s="77">
        <f t="shared" si="18"/>
        <v>4955</v>
      </c>
      <c r="AB55" s="78"/>
    </row>
    <row r="56" spans="1:28" ht="15.75" customHeight="1" x14ac:dyDescent="0.25">
      <c r="A56" s="212"/>
      <c r="B56" s="29">
        <v>154</v>
      </c>
      <c r="C56" s="29" t="s">
        <v>303</v>
      </c>
      <c r="D56" s="29" t="s">
        <v>394</v>
      </c>
      <c r="E56" s="16" t="s">
        <v>81</v>
      </c>
      <c r="F56" s="17">
        <v>4213</v>
      </c>
      <c r="G56" s="33">
        <v>0.98760000000000003</v>
      </c>
      <c r="H56" s="19">
        <f t="shared" si="19"/>
        <v>4160.7588000000005</v>
      </c>
      <c r="I56" s="20">
        <f t="shared" si="14"/>
        <v>52.24119999999948</v>
      </c>
      <c r="J56" s="33"/>
      <c r="K56" s="22"/>
      <c r="L56" s="17">
        <v>3279</v>
      </c>
      <c r="M56" s="33">
        <v>0.99680000000000002</v>
      </c>
      <c r="N56" s="22">
        <f t="shared" si="8"/>
        <v>3268.5072</v>
      </c>
      <c r="O56" s="23"/>
      <c r="P56" s="24">
        <f t="shared" si="10"/>
        <v>10.492799999999988</v>
      </c>
      <c r="Q56" s="25"/>
      <c r="R56" s="26">
        <f t="shared" si="11"/>
        <v>3746</v>
      </c>
      <c r="S56" s="27">
        <f t="shared" si="7"/>
        <v>3714.6330000000003</v>
      </c>
      <c r="T56" s="28">
        <f t="shared" si="12"/>
        <v>3714.6330000000003</v>
      </c>
      <c r="U56" s="60"/>
      <c r="V56" s="101"/>
      <c r="W56" s="101"/>
      <c r="X56" s="103"/>
      <c r="Y56" s="60"/>
      <c r="Z56" s="60"/>
      <c r="AA56" s="77">
        <f t="shared" si="18"/>
        <v>2167.5</v>
      </c>
      <c r="AB56" s="78"/>
    </row>
    <row r="57" spans="1:28" ht="15.75" customHeight="1" x14ac:dyDescent="0.25">
      <c r="A57" s="212"/>
      <c r="B57" s="29">
        <v>155</v>
      </c>
      <c r="C57" s="29" t="s">
        <v>303</v>
      </c>
      <c r="D57" s="29" t="s">
        <v>395</v>
      </c>
      <c r="E57" s="16" t="s">
        <v>82</v>
      </c>
      <c r="F57" s="17">
        <v>6660</v>
      </c>
      <c r="G57" s="33">
        <v>0.99790000000000001</v>
      </c>
      <c r="H57" s="19">
        <f t="shared" si="19"/>
        <v>6646.0140000000001</v>
      </c>
      <c r="I57" s="20">
        <f>F57-H57</f>
        <v>13.985999999999876</v>
      </c>
      <c r="J57" s="33"/>
      <c r="K57" s="22"/>
      <c r="L57" s="17">
        <v>5396</v>
      </c>
      <c r="M57" s="33">
        <v>0.98870000000000002</v>
      </c>
      <c r="N57" s="22">
        <f t="shared" si="8"/>
        <v>5335.0252</v>
      </c>
      <c r="O57" s="23"/>
      <c r="P57" s="24">
        <f t="shared" si="10"/>
        <v>60.974799999999959</v>
      </c>
      <c r="Q57" s="25"/>
      <c r="R57" s="26">
        <f t="shared" si="11"/>
        <v>6028</v>
      </c>
      <c r="S57" s="27">
        <f t="shared" si="7"/>
        <v>5990.5195999999996</v>
      </c>
      <c r="T57" s="28">
        <f t="shared" si="12"/>
        <v>5990.5195999999996</v>
      </c>
      <c r="U57" s="60"/>
      <c r="V57" s="101"/>
      <c r="W57" s="101"/>
      <c r="X57" s="103"/>
      <c r="Y57" s="60"/>
      <c r="Z57" s="60"/>
      <c r="AA57" s="77">
        <f t="shared" si="18"/>
        <v>3238</v>
      </c>
      <c r="AB57" s="78"/>
    </row>
    <row r="58" spans="1:28" ht="15.75" customHeight="1" x14ac:dyDescent="0.25">
      <c r="A58" s="212"/>
      <c r="B58" s="29">
        <v>156</v>
      </c>
      <c r="C58" s="29" t="s">
        <v>303</v>
      </c>
      <c r="D58" s="29" t="s">
        <v>395</v>
      </c>
      <c r="E58" s="16" t="s">
        <v>83</v>
      </c>
      <c r="F58" s="17">
        <v>1852</v>
      </c>
      <c r="G58" s="33">
        <v>0.98409999999999997</v>
      </c>
      <c r="H58" s="19">
        <f t="shared" si="19"/>
        <v>1822.5532000000001</v>
      </c>
      <c r="I58" s="20">
        <f>F58-H58</f>
        <v>29.446799999999939</v>
      </c>
      <c r="J58" s="33"/>
      <c r="K58" s="22"/>
      <c r="L58" s="17">
        <v>2000</v>
      </c>
      <c r="M58" s="33">
        <v>0.98939999999999995</v>
      </c>
      <c r="N58" s="22">
        <f t="shared" si="8"/>
        <v>1978.8</v>
      </c>
      <c r="O58" s="23"/>
      <c r="P58" s="24">
        <f t="shared" si="10"/>
        <v>21.200000000000045</v>
      </c>
      <c r="Q58" s="25"/>
      <c r="R58" s="26">
        <f t="shared" si="11"/>
        <v>1926</v>
      </c>
      <c r="S58" s="27">
        <f t="shared" si="7"/>
        <v>1900.6766</v>
      </c>
      <c r="T58" s="28">
        <f t="shared" si="12"/>
        <v>1900.6766</v>
      </c>
      <c r="U58" s="60"/>
      <c r="V58" s="101"/>
      <c r="W58" s="101"/>
      <c r="X58" s="103"/>
      <c r="Y58" s="60"/>
      <c r="Z58" s="60"/>
      <c r="AA58" s="77">
        <f t="shared" si="18"/>
        <v>2219</v>
      </c>
      <c r="AB58" s="78"/>
    </row>
    <row r="59" spans="1:28" x14ac:dyDescent="0.25">
      <c r="A59" s="212"/>
      <c r="B59" s="29">
        <v>157</v>
      </c>
      <c r="C59" s="29" t="s">
        <v>302</v>
      </c>
      <c r="D59" s="29" t="s">
        <v>394</v>
      </c>
      <c r="E59" s="16" t="s">
        <v>84</v>
      </c>
      <c r="F59" s="17">
        <v>1117</v>
      </c>
      <c r="G59" s="33">
        <v>0.9798</v>
      </c>
      <c r="H59" s="19">
        <f t="shared" si="19"/>
        <v>1094.4366</v>
      </c>
      <c r="I59" s="20">
        <f>F59-H59</f>
        <v>22.563400000000001</v>
      </c>
      <c r="J59" s="33"/>
      <c r="K59" s="22"/>
      <c r="L59" s="17">
        <v>1040</v>
      </c>
      <c r="M59" s="33">
        <v>0.95850000000000002</v>
      </c>
      <c r="N59" s="22">
        <f t="shared" si="8"/>
        <v>996.84</v>
      </c>
      <c r="O59" s="23"/>
      <c r="P59" s="24">
        <f t="shared" si="10"/>
        <v>43.159999999999968</v>
      </c>
      <c r="Q59" s="25"/>
      <c r="R59" s="26">
        <f t="shared" si="11"/>
        <v>1078.5</v>
      </c>
      <c r="S59" s="27">
        <f t="shared" si="7"/>
        <v>1045.6383000000001</v>
      </c>
      <c r="T59" s="28">
        <f t="shared" si="12"/>
        <v>1045.6383000000001</v>
      </c>
      <c r="U59" s="60"/>
      <c r="V59" s="101"/>
      <c r="W59" s="101"/>
      <c r="X59" s="103"/>
      <c r="Y59" s="60"/>
      <c r="Z59" s="60"/>
      <c r="AA59" s="77">
        <f t="shared" si="18"/>
        <v>2626.5</v>
      </c>
      <c r="AB59" s="78"/>
    </row>
    <row r="60" spans="1:28" x14ac:dyDescent="0.25">
      <c r="A60" s="212"/>
      <c r="B60" s="29">
        <v>158</v>
      </c>
      <c r="C60" s="29" t="s">
        <v>302</v>
      </c>
      <c r="D60" s="29" t="s">
        <v>394</v>
      </c>
      <c r="E60" s="16" t="s">
        <v>85</v>
      </c>
      <c r="F60" s="44">
        <v>5846</v>
      </c>
      <c r="G60" s="33">
        <v>0.96530000000000005</v>
      </c>
      <c r="H60" s="19">
        <f t="shared" si="19"/>
        <v>5643.1437999999998</v>
      </c>
      <c r="I60" s="20">
        <f t="shared" si="14"/>
        <v>202.85620000000017</v>
      </c>
      <c r="J60" s="33"/>
      <c r="K60" s="22"/>
      <c r="L60" s="17">
        <v>4580</v>
      </c>
      <c r="M60" s="33">
        <v>0.9224</v>
      </c>
      <c r="N60" s="22">
        <f t="shared" si="8"/>
        <v>4224.5919999999996</v>
      </c>
      <c r="O60" s="23"/>
      <c r="P60" s="24">
        <f t="shared" si="10"/>
        <v>355.40800000000036</v>
      </c>
      <c r="Q60" s="25"/>
      <c r="R60" s="26">
        <f t="shared" si="11"/>
        <v>5213</v>
      </c>
      <c r="S60" s="27">
        <f t="shared" si="7"/>
        <v>4933.8678999999993</v>
      </c>
      <c r="T60" s="28">
        <f t="shared" si="12"/>
        <v>4933.8678999999993</v>
      </c>
      <c r="U60" s="60"/>
      <c r="V60" s="101"/>
      <c r="W60" s="101"/>
      <c r="X60" s="103"/>
      <c r="Y60" s="60"/>
      <c r="Z60" s="60"/>
      <c r="AA60" s="77">
        <f t="shared" si="18"/>
        <v>5620</v>
      </c>
      <c r="AB60" s="78"/>
    </row>
    <row r="61" spans="1:28" x14ac:dyDescent="0.25">
      <c r="A61" s="212"/>
      <c r="B61" s="29">
        <v>159</v>
      </c>
      <c r="C61" s="29" t="s">
        <v>302</v>
      </c>
      <c r="D61" s="29" t="s">
        <v>395</v>
      </c>
      <c r="E61" s="16" t="s">
        <v>86</v>
      </c>
      <c r="F61" s="44">
        <v>5551</v>
      </c>
      <c r="G61" s="33">
        <v>0.96909999999999996</v>
      </c>
      <c r="H61" s="19">
        <f t="shared" si="19"/>
        <v>5379.4740999999995</v>
      </c>
      <c r="I61" s="20">
        <f t="shared" si="14"/>
        <v>171.52590000000055</v>
      </c>
      <c r="J61" s="33"/>
      <c r="K61" s="22"/>
      <c r="L61" s="17">
        <v>1272</v>
      </c>
      <c r="M61" s="33">
        <v>0.87339999999999995</v>
      </c>
      <c r="N61" s="22">
        <f t="shared" si="8"/>
        <v>1110.9648</v>
      </c>
      <c r="O61" s="23"/>
      <c r="P61" s="24">
        <f t="shared" si="10"/>
        <v>161.03520000000003</v>
      </c>
      <c r="Q61" s="25"/>
      <c r="R61" s="26">
        <f t="shared" si="11"/>
        <v>3411.5</v>
      </c>
      <c r="S61" s="27">
        <f t="shared" si="7"/>
        <v>3245.2194499999996</v>
      </c>
      <c r="T61" s="28">
        <f t="shared" si="12"/>
        <v>3245.2194499999996</v>
      </c>
      <c r="U61" s="60"/>
      <c r="V61" s="101"/>
      <c r="W61" s="101"/>
      <c r="X61" s="103"/>
      <c r="Y61" s="60"/>
      <c r="Z61" s="60"/>
      <c r="AA61" s="77">
        <f t="shared" si="18"/>
        <v>1562</v>
      </c>
      <c r="AB61" s="78"/>
    </row>
    <row r="62" spans="1:28" x14ac:dyDescent="0.25">
      <c r="A62" s="212"/>
      <c r="B62" s="29"/>
      <c r="C62" s="29"/>
      <c r="D62" s="29"/>
      <c r="E62" s="16"/>
      <c r="F62" s="17">
        <f>SUM(F19:F61)</f>
        <v>395107</v>
      </c>
      <c r="G62" s="33"/>
      <c r="H62" s="19">
        <f ca="1">SUM(H19:H159)</f>
        <v>0</v>
      </c>
      <c r="I62" s="20"/>
      <c r="J62" s="35"/>
      <c r="K62" s="45"/>
      <c r="L62" s="46">
        <f>SUM(L19:L61)</f>
        <v>275413</v>
      </c>
      <c r="M62" s="33"/>
      <c r="N62" s="22">
        <f>SUM(N19:N61)</f>
        <v>266153.77129999996</v>
      </c>
      <c r="O62" s="37"/>
      <c r="P62" s="117"/>
      <c r="Q62" s="49"/>
      <c r="R62" s="26">
        <f>SUM(R17:R61)</f>
        <v>337185.23076923075</v>
      </c>
      <c r="S62" s="27">
        <f>SUM(S18:S61)</f>
        <v>325332.03419999999</v>
      </c>
      <c r="T62" s="28">
        <f>AVERAGE(T19:T61)</f>
        <v>7518.6140309523798</v>
      </c>
      <c r="U62" s="118">
        <f>(R63-T64)/T64</f>
        <v>-3.1340019127032992E-2</v>
      </c>
      <c r="V62" s="101">
        <f>N62</f>
        <v>266153.77129999996</v>
      </c>
      <c r="W62" s="101">
        <f ca="1">H62</f>
        <v>0</v>
      </c>
      <c r="X62" s="115" t="e">
        <f ca="1">(W62-V62)/V62</f>
        <v>#DIV/0!</v>
      </c>
      <c r="Y62" s="26">
        <f>F59+L62</f>
        <v>276530</v>
      </c>
      <c r="Z62" s="111">
        <f>(Y62-728685)/728685</f>
        <v>-0.62050817568633909</v>
      </c>
      <c r="AA62" s="78"/>
      <c r="AB62" s="78"/>
    </row>
    <row r="63" spans="1:28" hidden="1" x14ac:dyDescent="0.25">
      <c r="A63" s="212"/>
      <c r="B63" s="29"/>
      <c r="C63" s="29"/>
      <c r="D63" s="29"/>
      <c r="E63" s="204"/>
      <c r="F63" s="17"/>
      <c r="G63" s="18">
        <f>AVERAGE(G19:G62)</f>
        <v>0.97955813953488324</v>
      </c>
      <c r="H63" s="19"/>
      <c r="I63" s="105">
        <f>SUM(I19:I62)</f>
        <v>10596.702900000002</v>
      </c>
      <c r="J63" s="106"/>
      <c r="K63" s="48"/>
      <c r="L63" s="46"/>
      <c r="M63" s="18">
        <f>AVERAGE(M19:M62)</f>
        <v>0.96833488372093035</v>
      </c>
      <c r="N63" s="22"/>
      <c r="O63" s="37"/>
      <c r="P63" s="108">
        <f>SUM(P19:P62)</f>
        <v>9259.2286999999978</v>
      </c>
      <c r="Q63" s="49"/>
      <c r="R63" s="26">
        <f>AVERAGE(R19:R61)</f>
        <v>7796.7441860465115</v>
      </c>
      <c r="S63" s="27"/>
      <c r="T63" s="119" t="s">
        <v>461</v>
      </c>
      <c r="U63" s="120"/>
      <c r="V63" s="101"/>
      <c r="W63" s="114" t="s">
        <v>317</v>
      </c>
      <c r="X63" s="115"/>
      <c r="Y63" s="116" t="s">
        <v>323</v>
      </c>
      <c r="Z63" s="60"/>
      <c r="AA63" s="78"/>
      <c r="AB63" s="78"/>
    </row>
    <row r="64" spans="1:28" x14ac:dyDescent="0.25">
      <c r="A64" s="112"/>
      <c r="B64" s="29"/>
      <c r="C64" s="29"/>
      <c r="D64" s="29"/>
      <c r="E64" s="205"/>
      <c r="F64" s="17"/>
      <c r="G64" s="18"/>
      <c r="H64" s="19"/>
      <c r="I64" s="105"/>
      <c r="J64" s="106"/>
      <c r="K64" s="48"/>
      <c r="L64" s="46"/>
      <c r="M64" s="18"/>
      <c r="N64" s="22"/>
      <c r="O64" s="37"/>
      <c r="P64" s="108"/>
      <c r="Q64" s="49"/>
      <c r="R64" s="26"/>
      <c r="S64" s="27"/>
      <c r="T64" s="100">
        <v>8049</v>
      </c>
      <c r="U64" s="60"/>
      <c r="V64" s="101"/>
      <c r="W64" s="101"/>
      <c r="X64" s="103"/>
      <c r="Y64" s="60"/>
      <c r="Z64" s="60"/>
      <c r="AA64" s="78"/>
      <c r="AB64" s="78"/>
    </row>
    <row r="65" spans="1:28" ht="15.75" customHeight="1" x14ac:dyDescent="0.25">
      <c r="A65" s="212" t="s">
        <v>324</v>
      </c>
      <c r="B65" s="29" t="s">
        <v>87</v>
      </c>
      <c r="C65" s="29" t="s">
        <v>303</v>
      </c>
      <c r="D65" s="29" t="s">
        <v>394</v>
      </c>
      <c r="E65" s="16" t="s">
        <v>88</v>
      </c>
      <c r="F65" s="17">
        <v>7802</v>
      </c>
      <c r="G65" s="18">
        <v>0.9798</v>
      </c>
      <c r="H65" s="19">
        <f>F65*G65</f>
        <v>7644.3995999999997</v>
      </c>
      <c r="I65" s="20">
        <f>F65-H65</f>
        <v>157.60040000000026</v>
      </c>
      <c r="J65" s="18"/>
      <c r="K65" s="21"/>
      <c r="L65" s="17">
        <v>5907</v>
      </c>
      <c r="M65" s="18">
        <v>0.98219999999999996</v>
      </c>
      <c r="N65" s="22">
        <f t="shared" ref="N65:N100" si="20">L65*M65</f>
        <v>5801.8553999999995</v>
      </c>
      <c r="O65" s="38"/>
      <c r="P65" s="24">
        <f>L65-N65</f>
        <v>105.14460000000054</v>
      </c>
      <c r="Q65" s="25"/>
      <c r="R65" s="26">
        <f>((F65+L65)/2)</f>
        <v>6854.5</v>
      </c>
      <c r="S65" s="27">
        <f t="shared" si="7"/>
        <v>6723.1274999999996</v>
      </c>
      <c r="T65" s="28">
        <f>S65</f>
        <v>6723.1274999999996</v>
      </c>
      <c r="U65" s="60"/>
      <c r="V65" s="101"/>
      <c r="W65" s="101"/>
      <c r="X65" s="103"/>
      <c r="Y65" s="60"/>
      <c r="Z65" s="60"/>
      <c r="AA65" s="77">
        <f t="shared" ref="AA65:AA100" si="21">AVERAGE(F62,L65)</f>
        <v>200507</v>
      </c>
      <c r="AB65" s="78"/>
    </row>
    <row r="66" spans="1:28" ht="15.75" customHeight="1" x14ac:dyDescent="0.25">
      <c r="A66" s="212"/>
      <c r="B66" s="29" t="s">
        <v>89</v>
      </c>
      <c r="C66" s="29" t="s">
        <v>303</v>
      </c>
      <c r="D66" s="29" t="s">
        <v>394</v>
      </c>
      <c r="E66" s="16" t="s">
        <v>90</v>
      </c>
      <c r="F66" s="17">
        <v>6359</v>
      </c>
      <c r="G66" s="18">
        <v>0.95809999999999995</v>
      </c>
      <c r="H66" s="19">
        <f>F66*G66</f>
        <v>6092.5578999999998</v>
      </c>
      <c r="I66" s="20">
        <f>F66-H66</f>
        <v>266.44210000000021</v>
      </c>
      <c r="J66" s="18"/>
      <c r="K66" s="21"/>
      <c r="L66" s="17">
        <v>5033</v>
      </c>
      <c r="M66" s="18">
        <v>0.97499999999999998</v>
      </c>
      <c r="N66" s="22">
        <f t="shared" si="20"/>
        <v>4907.1750000000002</v>
      </c>
      <c r="O66" s="38"/>
      <c r="P66" s="24">
        <f t="shared" ref="P66:P100" si="22">L66-N66</f>
        <v>125.82499999999982</v>
      </c>
      <c r="Q66" s="25"/>
      <c r="R66" s="26">
        <f t="shared" ref="R66:R100" si="23">((F66+L66)/2)</f>
        <v>5696</v>
      </c>
      <c r="S66" s="27">
        <f t="shared" si="7"/>
        <v>5499.8664499999995</v>
      </c>
      <c r="T66" s="28">
        <f t="shared" ref="T66:T92" si="24">S66</f>
        <v>5499.8664499999995</v>
      </c>
      <c r="U66" s="60"/>
      <c r="V66" s="101"/>
      <c r="W66" s="101"/>
      <c r="X66" s="103"/>
      <c r="Y66" s="60"/>
      <c r="Z66" s="60"/>
      <c r="AA66" s="77">
        <f t="shared" si="21"/>
        <v>5033</v>
      </c>
      <c r="AB66" s="78"/>
    </row>
    <row r="67" spans="1:28" ht="15.75" customHeight="1" x14ac:dyDescent="0.25">
      <c r="A67" s="212"/>
      <c r="B67" s="29" t="s">
        <v>91</v>
      </c>
      <c r="C67" s="29" t="s">
        <v>303</v>
      </c>
      <c r="D67" s="29" t="s">
        <v>394</v>
      </c>
      <c r="E67" s="16" t="s">
        <v>92</v>
      </c>
      <c r="F67" s="17">
        <v>17462</v>
      </c>
      <c r="G67" s="18">
        <v>0.9667</v>
      </c>
      <c r="H67" s="19">
        <f t="shared" ref="H67:H100" si="25">F67*G67</f>
        <v>16880.5154</v>
      </c>
      <c r="I67" s="20">
        <f t="shared" ref="I67:I100" si="26">F67-H67</f>
        <v>581.48459999999977</v>
      </c>
      <c r="J67" s="18"/>
      <c r="K67" s="21"/>
      <c r="L67" s="17">
        <v>14795</v>
      </c>
      <c r="M67" s="18">
        <v>0.96530000000000005</v>
      </c>
      <c r="N67" s="22">
        <f t="shared" si="20"/>
        <v>14281.613500000001</v>
      </c>
      <c r="O67" s="38"/>
      <c r="P67" s="24">
        <f t="shared" si="22"/>
        <v>513.3864999999987</v>
      </c>
      <c r="Q67" s="25"/>
      <c r="R67" s="26">
        <f t="shared" si="23"/>
        <v>16128.5</v>
      </c>
      <c r="S67" s="27">
        <f t="shared" si="7"/>
        <v>15581.064450000002</v>
      </c>
      <c r="T67" s="28">
        <f t="shared" si="24"/>
        <v>15581.064450000002</v>
      </c>
      <c r="U67" s="60"/>
      <c r="V67" s="101"/>
      <c r="W67" s="101"/>
      <c r="X67" s="103"/>
      <c r="Y67" s="60"/>
      <c r="Z67" s="60"/>
      <c r="AA67" s="77">
        <f t="shared" si="21"/>
        <v>14795</v>
      </c>
      <c r="AB67" s="78"/>
    </row>
    <row r="68" spans="1:28" ht="15.75" customHeight="1" x14ac:dyDescent="0.25">
      <c r="A68" s="212"/>
      <c r="B68" s="29" t="s">
        <v>325</v>
      </c>
      <c r="C68" s="29" t="s">
        <v>303</v>
      </c>
      <c r="D68" s="29" t="s">
        <v>394</v>
      </c>
      <c r="E68" s="16" t="s">
        <v>93</v>
      </c>
      <c r="F68" s="17">
        <v>7806</v>
      </c>
      <c r="G68" s="30">
        <v>0.97840000000000005</v>
      </c>
      <c r="H68" s="19">
        <f t="shared" si="25"/>
        <v>7637.3904000000002</v>
      </c>
      <c r="I68" s="20">
        <f t="shared" si="26"/>
        <v>168.60959999999977</v>
      </c>
      <c r="J68" s="30"/>
      <c r="K68" s="21"/>
      <c r="L68" s="17">
        <v>5711</v>
      </c>
      <c r="M68" s="30">
        <v>0.99819999999999998</v>
      </c>
      <c r="N68" s="22">
        <f t="shared" si="20"/>
        <v>5700.7201999999997</v>
      </c>
      <c r="O68" s="38"/>
      <c r="P68" s="24">
        <f t="shared" si="22"/>
        <v>10.27980000000025</v>
      </c>
      <c r="Q68" s="25"/>
      <c r="R68" s="26">
        <f t="shared" si="23"/>
        <v>6758.5</v>
      </c>
      <c r="S68" s="27">
        <f t="shared" ref="S68:S137" si="27">((H68+N68)/2)</f>
        <v>6669.0553</v>
      </c>
      <c r="T68" s="28">
        <f t="shared" si="24"/>
        <v>6669.0553</v>
      </c>
      <c r="U68" s="60"/>
      <c r="V68" s="101"/>
      <c r="W68" s="101"/>
      <c r="X68" s="103"/>
      <c r="Y68" s="60"/>
      <c r="Z68" s="60"/>
      <c r="AA68" s="77">
        <f t="shared" si="21"/>
        <v>6756.5</v>
      </c>
      <c r="AB68" s="78"/>
    </row>
    <row r="69" spans="1:28" ht="15.75" customHeight="1" x14ac:dyDescent="0.25">
      <c r="A69" s="212"/>
      <c r="B69" s="29" t="s">
        <v>94</v>
      </c>
      <c r="C69" s="29" t="s">
        <v>303</v>
      </c>
      <c r="D69" s="29" t="s">
        <v>394</v>
      </c>
      <c r="E69" s="16" t="s">
        <v>95</v>
      </c>
      <c r="F69" s="17">
        <v>8510</v>
      </c>
      <c r="G69" s="18">
        <v>0.99460000000000004</v>
      </c>
      <c r="H69" s="19">
        <f t="shared" si="25"/>
        <v>8464.0460000000003</v>
      </c>
      <c r="I69" s="20">
        <f t="shared" si="26"/>
        <v>45.953999999999724</v>
      </c>
      <c r="J69" s="18"/>
      <c r="K69" s="21"/>
      <c r="L69" s="17">
        <v>7230</v>
      </c>
      <c r="M69" s="18">
        <v>0.9768</v>
      </c>
      <c r="N69" s="22">
        <f t="shared" si="20"/>
        <v>7062.2640000000001</v>
      </c>
      <c r="O69" s="38"/>
      <c r="P69" s="24">
        <f t="shared" si="22"/>
        <v>167.73599999999988</v>
      </c>
      <c r="Q69" s="25"/>
      <c r="R69" s="26">
        <f t="shared" si="23"/>
        <v>7870</v>
      </c>
      <c r="S69" s="27">
        <f t="shared" si="27"/>
        <v>7763.1550000000007</v>
      </c>
      <c r="T69" s="28">
        <f t="shared" si="24"/>
        <v>7763.1550000000007</v>
      </c>
      <c r="U69" s="60"/>
      <c r="V69" s="101"/>
      <c r="W69" s="101"/>
      <c r="X69" s="103"/>
      <c r="Y69" s="60"/>
      <c r="Z69" s="60"/>
      <c r="AA69" s="77">
        <f t="shared" si="21"/>
        <v>6794.5</v>
      </c>
      <c r="AB69" s="78"/>
    </row>
    <row r="70" spans="1:28" ht="15.75" customHeight="1" x14ac:dyDescent="0.25">
      <c r="A70" s="212"/>
      <c r="B70" s="29" t="s">
        <v>96</v>
      </c>
      <c r="C70" s="29" t="s">
        <v>303</v>
      </c>
      <c r="D70" s="29" t="s">
        <v>394</v>
      </c>
      <c r="E70" s="16" t="s">
        <v>97</v>
      </c>
      <c r="F70" s="17">
        <v>4378</v>
      </c>
      <c r="G70" s="18">
        <v>0.99680000000000002</v>
      </c>
      <c r="H70" s="19">
        <f t="shared" si="25"/>
        <v>4363.9903999999997</v>
      </c>
      <c r="I70" s="20">
        <f t="shared" si="26"/>
        <v>14.009600000000319</v>
      </c>
      <c r="J70" s="18"/>
      <c r="K70" s="21"/>
      <c r="L70" s="17">
        <v>3672</v>
      </c>
      <c r="M70" s="18">
        <v>0.99329999999999996</v>
      </c>
      <c r="N70" s="22">
        <f t="shared" si="20"/>
        <v>3647.3975999999998</v>
      </c>
      <c r="O70" s="38"/>
      <c r="P70" s="24">
        <f t="shared" si="22"/>
        <v>24.602400000000216</v>
      </c>
      <c r="Q70" s="25"/>
      <c r="R70" s="26">
        <f t="shared" si="23"/>
        <v>4025</v>
      </c>
      <c r="S70" s="27">
        <f t="shared" si="27"/>
        <v>4005.6939999999995</v>
      </c>
      <c r="T70" s="28">
        <f t="shared" si="24"/>
        <v>4005.6939999999995</v>
      </c>
      <c r="U70" s="60"/>
      <c r="V70" s="101"/>
      <c r="W70" s="101"/>
      <c r="X70" s="103"/>
      <c r="Y70" s="60"/>
      <c r="Z70" s="60"/>
      <c r="AA70" s="77">
        <f t="shared" si="21"/>
        <v>10567</v>
      </c>
      <c r="AB70" s="78"/>
    </row>
    <row r="71" spans="1:28" ht="15.75" customHeight="1" x14ac:dyDescent="0.25">
      <c r="A71" s="212"/>
      <c r="B71" s="29" t="s">
        <v>98</v>
      </c>
      <c r="C71" s="29" t="s">
        <v>303</v>
      </c>
      <c r="D71" s="29" t="s">
        <v>394</v>
      </c>
      <c r="E71" s="16" t="s">
        <v>99</v>
      </c>
      <c r="F71" s="17">
        <v>9247</v>
      </c>
      <c r="G71" s="31">
        <v>0.99490000000000001</v>
      </c>
      <c r="H71" s="19">
        <f t="shared" si="25"/>
        <v>9199.8402999999998</v>
      </c>
      <c r="I71" s="20">
        <f t="shared" si="26"/>
        <v>47.159700000000157</v>
      </c>
      <c r="J71" s="32"/>
      <c r="K71" s="21"/>
      <c r="L71" s="17">
        <v>8070</v>
      </c>
      <c r="M71" s="31">
        <v>0.9788</v>
      </c>
      <c r="N71" s="22">
        <f t="shared" si="20"/>
        <v>7898.9160000000002</v>
      </c>
      <c r="O71" s="38"/>
      <c r="P71" s="24">
        <f t="shared" si="22"/>
        <v>171.08399999999983</v>
      </c>
      <c r="Q71" s="25"/>
      <c r="R71" s="26">
        <f t="shared" si="23"/>
        <v>8658.5</v>
      </c>
      <c r="S71" s="27">
        <f t="shared" si="27"/>
        <v>8549.3781500000005</v>
      </c>
      <c r="T71" s="28">
        <f t="shared" si="24"/>
        <v>8549.3781500000005</v>
      </c>
      <c r="U71" s="60"/>
      <c r="V71" s="101"/>
      <c r="W71" s="101"/>
      <c r="X71" s="103"/>
      <c r="Y71" s="60"/>
      <c r="Z71" s="60"/>
      <c r="AA71" s="77">
        <f t="shared" si="21"/>
        <v>7938</v>
      </c>
      <c r="AB71" s="78"/>
    </row>
    <row r="72" spans="1:28" ht="15.75" customHeight="1" x14ac:dyDescent="0.25">
      <c r="A72" s="212"/>
      <c r="B72" s="29">
        <v>40</v>
      </c>
      <c r="C72" s="29" t="s">
        <v>303</v>
      </c>
      <c r="D72" s="29" t="s">
        <v>394</v>
      </c>
      <c r="E72" s="16" t="s">
        <v>100</v>
      </c>
      <c r="F72" s="17">
        <v>11987</v>
      </c>
      <c r="G72" s="31">
        <v>0.99080000000000001</v>
      </c>
      <c r="H72" s="19">
        <f t="shared" si="25"/>
        <v>11876.7196</v>
      </c>
      <c r="I72" s="20">
        <f t="shared" si="26"/>
        <v>110.28039999999964</v>
      </c>
      <c r="J72" s="32"/>
      <c r="K72" s="21"/>
      <c r="L72" s="17">
        <v>8531</v>
      </c>
      <c r="M72" s="31">
        <v>0.97540000000000004</v>
      </c>
      <c r="N72" s="22">
        <f>L72*M72</f>
        <v>8321.1373999999996</v>
      </c>
      <c r="O72" s="38"/>
      <c r="P72" s="24">
        <f t="shared" si="22"/>
        <v>209.86260000000038</v>
      </c>
      <c r="Q72" s="25"/>
      <c r="R72" s="26">
        <f t="shared" si="23"/>
        <v>10259</v>
      </c>
      <c r="S72" s="27">
        <f t="shared" si="27"/>
        <v>10098.9285</v>
      </c>
      <c r="T72" s="28">
        <f t="shared" si="24"/>
        <v>10098.9285</v>
      </c>
      <c r="U72" s="60"/>
      <c r="V72" s="101"/>
      <c r="W72" s="101"/>
      <c r="X72" s="103"/>
      <c r="Y72" s="60"/>
      <c r="Z72" s="60"/>
      <c r="AA72" s="77">
        <f t="shared" si="21"/>
        <v>8520.5</v>
      </c>
      <c r="AB72" s="78"/>
    </row>
    <row r="73" spans="1:28" ht="15.75" customHeight="1" x14ac:dyDescent="0.25">
      <c r="A73" s="212"/>
      <c r="B73" s="29" t="s">
        <v>101</v>
      </c>
      <c r="C73" s="29" t="s">
        <v>303</v>
      </c>
      <c r="D73" s="29" t="s">
        <v>394</v>
      </c>
      <c r="E73" s="16" t="s">
        <v>467</v>
      </c>
      <c r="F73" s="17">
        <v>16986</v>
      </c>
      <c r="G73" s="18">
        <v>0.98860000000000003</v>
      </c>
      <c r="H73" s="19">
        <f t="shared" si="25"/>
        <v>16792.3596</v>
      </c>
      <c r="I73" s="20">
        <f t="shared" si="26"/>
        <v>193.64040000000023</v>
      </c>
      <c r="J73" s="18"/>
      <c r="K73" s="21"/>
      <c r="L73" s="17">
        <v>14286</v>
      </c>
      <c r="M73" s="18">
        <v>0.96989999999999998</v>
      </c>
      <c r="N73" s="22">
        <f t="shared" si="20"/>
        <v>13855.991399999999</v>
      </c>
      <c r="O73" s="38"/>
      <c r="P73" s="24">
        <f t="shared" si="22"/>
        <v>430.00860000000102</v>
      </c>
      <c r="Q73" s="25"/>
      <c r="R73" s="26">
        <f t="shared" si="23"/>
        <v>15636</v>
      </c>
      <c r="S73" s="27">
        <f t="shared" si="27"/>
        <v>15324.175499999999</v>
      </c>
      <c r="T73" s="28">
        <f t="shared" si="24"/>
        <v>15324.175499999999</v>
      </c>
      <c r="U73" s="60"/>
      <c r="V73" s="101"/>
      <c r="W73" s="101"/>
      <c r="X73" s="103"/>
      <c r="Y73" s="60"/>
      <c r="Z73" s="60"/>
      <c r="AA73" s="77">
        <f t="shared" si="21"/>
        <v>9332</v>
      </c>
      <c r="AB73" s="78"/>
    </row>
    <row r="74" spans="1:28" x14ac:dyDescent="0.25">
      <c r="A74" s="212"/>
      <c r="B74" s="29" t="s">
        <v>103</v>
      </c>
      <c r="C74" s="29" t="s">
        <v>302</v>
      </c>
      <c r="D74" s="29" t="s">
        <v>394</v>
      </c>
      <c r="E74" s="16" t="s">
        <v>104</v>
      </c>
      <c r="F74" s="17">
        <v>6813</v>
      </c>
      <c r="G74" s="18">
        <v>0.79269999999999996</v>
      </c>
      <c r="H74" s="19">
        <f t="shared" si="25"/>
        <v>5400.6651000000002</v>
      </c>
      <c r="I74" s="20">
        <f t="shared" si="26"/>
        <v>1412.3348999999998</v>
      </c>
      <c r="J74" s="18"/>
      <c r="K74" s="21"/>
      <c r="L74" s="17">
        <v>6334</v>
      </c>
      <c r="M74" s="18">
        <v>0.99990000000000001</v>
      </c>
      <c r="N74" s="22">
        <f t="shared" si="20"/>
        <v>6333.3666000000003</v>
      </c>
      <c r="O74" s="38"/>
      <c r="P74" s="24">
        <f t="shared" si="22"/>
        <v>0.63339999999971042</v>
      </c>
      <c r="Q74" s="25"/>
      <c r="R74" s="26">
        <f t="shared" si="23"/>
        <v>6573.5</v>
      </c>
      <c r="S74" s="27">
        <f t="shared" si="27"/>
        <v>5867.0158499999998</v>
      </c>
      <c r="T74" s="28">
        <f t="shared" si="24"/>
        <v>5867.0158499999998</v>
      </c>
      <c r="U74" s="60"/>
      <c r="V74" s="101"/>
      <c r="W74" s="101"/>
      <c r="X74" s="103"/>
      <c r="Y74" s="60"/>
      <c r="Z74" s="60"/>
      <c r="AA74" s="77">
        <f t="shared" si="21"/>
        <v>7790.5</v>
      </c>
      <c r="AB74" s="78"/>
    </row>
    <row r="75" spans="1:28" x14ac:dyDescent="0.25">
      <c r="A75" s="212"/>
      <c r="B75" s="29" t="s">
        <v>105</v>
      </c>
      <c r="C75" s="29" t="s">
        <v>304</v>
      </c>
      <c r="D75" s="29" t="s">
        <v>394</v>
      </c>
      <c r="E75" s="16" t="s">
        <v>106</v>
      </c>
      <c r="F75" s="17">
        <v>18314</v>
      </c>
      <c r="G75" s="18">
        <v>0.97430000000000005</v>
      </c>
      <c r="H75" s="19">
        <f t="shared" si="25"/>
        <v>17843.3302</v>
      </c>
      <c r="I75" s="20">
        <f t="shared" si="26"/>
        <v>470.66979999999967</v>
      </c>
      <c r="J75" s="18"/>
      <c r="K75" s="21"/>
      <c r="L75" s="17">
        <v>15379</v>
      </c>
      <c r="M75" s="18">
        <v>0.97399999999999998</v>
      </c>
      <c r="N75" s="22">
        <f t="shared" si="20"/>
        <v>14979.145999999999</v>
      </c>
      <c r="O75" s="38"/>
      <c r="P75" s="24">
        <f t="shared" si="22"/>
        <v>399.85400000000118</v>
      </c>
      <c r="Q75" s="25"/>
      <c r="R75" s="26">
        <f t="shared" si="23"/>
        <v>16846.5</v>
      </c>
      <c r="S75" s="27">
        <f t="shared" si="27"/>
        <v>16411.238099999999</v>
      </c>
      <c r="T75" s="28">
        <f t="shared" si="24"/>
        <v>16411.238099999999</v>
      </c>
      <c r="U75" s="60"/>
      <c r="V75" s="101"/>
      <c r="W75" s="101"/>
      <c r="X75" s="103"/>
      <c r="Y75" s="60"/>
      <c r="Z75" s="60"/>
      <c r="AA75" s="77">
        <f t="shared" si="21"/>
        <v>13683</v>
      </c>
      <c r="AB75" s="78"/>
    </row>
    <row r="76" spans="1:28" x14ac:dyDescent="0.25">
      <c r="A76" s="212"/>
      <c r="B76" s="29" t="s">
        <v>107</v>
      </c>
      <c r="C76" s="29" t="s">
        <v>302</v>
      </c>
      <c r="D76" s="29" t="s">
        <v>394</v>
      </c>
      <c r="E76" s="16" t="s">
        <v>108</v>
      </c>
      <c r="F76" s="17">
        <v>7332</v>
      </c>
      <c r="G76" s="18">
        <v>0.98919999999999997</v>
      </c>
      <c r="H76" s="19">
        <f t="shared" si="25"/>
        <v>7252.8144000000002</v>
      </c>
      <c r="I76" s="20">
        <f t="shared" si="26"/>
        <v>79.185599999999795</v>
      </c>
      <c r="J76" s="18"/>
      <c r="K76" s="21"/>
      <c r="L76" s="17">
        <v>5853</v>
      </c>
      <c r="M76" s="18">
        <v>0.97650000000000003</v>
      </c>
      <c r="N76" s="22">
        <f t="shared" si="20"/>
        <v>5715.4544999999998</v>
      </c>
      <c r="O76" s="38"/>
      <c r="P76" s="24">
        <f t="shared" si="22"/>
        <v>137.54550000000017</v>
      </c>
      <c r="Q76" s="25"/>
      <c r="R76" s="26">
        <f t="shared" si="23"/>
        <v>6592.5</v>
      </c>
      <c r="S76" s="27">
        <f t="shared" si="27"/>
        <v>6484.1344499999996</v>
      </c>
      <c r="T76" s="28">
        <f t="shared" si="24"/>
        <v>6484.1344499999996</v>
      </c>
      <c r="U76" s="60"/>
      <c r="V76" s="101"/>
      <c r="W76" s="101"/>
      <c r="X76" s="103"/>
      <c r="Y76" s="60"/>
      <c r="Z76" s="60"/>
      <c r="AA76" s="77">
        <f t="shared" si="21"/>
        <v>11419.5</v>
      </c>
      <c r="AB76" s="78"/>
    </row>
    <row r="77" spans="1:28" x14ac:dyDescent="0.25">
      <c r="A77" s="212"/>
      <c r="B77" s="29" t="s">
        <v>109</v>
      </c>
      <c r="C77" s="29" t="s">
        <v>302</v>
      </c>
      <c r="D77" s="29" t="s">
        <v>394</v>
      </c>
      <c r="E77" s="16" t="s">
        <v>110</v>
      </c>
      <c r="F77" s="17">
        <v>12115</v>
      </c>
      <c r="G77" s="18">
        <v>0.9718</v>
      </c>
      <c r="H77" s="19">
        <f t="shared" si="25"/>
        <v>11773.357</v>
      </c>
      <c r="I77" s="20">
        <f t="shared" si="26"/>
        <v>341.64300000000003</v>
      </c>
      <c r="J77" s="18"/>
      <c r="K77" s="21"/>
      <c r="L77" s="17">
        <v>10249</v>
      </c>
      <c r="M77" s="18">
        <v>0.98550000000000004</v>
      </c>
      <c r="N77" s="22">
        <f t="shared" si="20"/>
        <v>10100.389500000001</v>
      </c>
      <c r="O77" s="38"/>
      <c r="P77" s="24">
        <f t="shared" si="22"/>
        <v>148.61049999999886</v>
      </c>
      <c r="Q77" s="25"/>
      <c r="R77" s="26">
        <f t="shared" si="23"/>
        <v>11182</v>
      </c>
      <c r="S77" s="27">
        <f t="shared" si="27"/>
        <v>10936.873250000001</v>
      </c>
      <c r="T77" s="28">
        <f t="shared" si="24"/>
        <v>10936.873250000001</v>
      </c>
      <c r="U77" s="60"/>
      <c r="V77" s="101"/>
      <c r="W77" s="101"/>
      <c r="X77" s="103"/>
      <c r="Y77" s="60"/>
      <c r="Z77" s="60"/>
      <c r="AA77" s="77">
        <f t="shared" si="21"/>
        <v>8531</v>
      </c>
      <c r="AB77" s="78"/>
    </row>
    <row r="78" spans="1:28" x14ac:dyDescent="0.25">
      <c r="A78" s="212"/>
      <c r="B78" s="29" t="s">
        <v>111</v>
      </c>
      <c r="C78" s="29" t="s">
        <v>302</v>
      </c>
      <c r="D78" s="29" t="s">
        <v>394</v>
      </c>
      <c r="E78" s="16" t="s">
        <v>112</v>
      </c>
      <c r="F78" s="17">
        <v>11936</v>
      </c>
      <c r="G78" s="18">
        <v>0.96499999999999997</v>
      </c>
      <c r="H78" s="19">
        <f t="shared" si="25"/>
        <v>11518.24</v>
      </c>
      <c r="I78" s="20">
        <f t="shared" si="26"/>
        <v>417.76000000000022</v>
      </c>
      <c r="J78" s="18"/>
      <c r="K78" s="21"/>
      <c r="L78" s="17">
        <v>10056</v>
      </c>
      <c r="M78" s="18">
        <v>0.97270000000000001</v>
      </c>
      <c r="N78" s="22">
        <f t="shared" si="20"/>
        <v>9781.4712</v>
      </c>
      <c r="O78" s="38"/>
      <c r="P78" s="24">
        <f t="shared" si="22"/>
        <v>274.52880000000005</v>
      </c>
      <c r="Q78" s="25"/>
      <c r="R78" s="26">
        <f t="shared" si="23"/>
        <v>10996</v>
      </c>
      <c r="S78" s="27">
        <f t="shared" si="27"/>
        <v>10649.855599999999</v>
      </c>
      <c r="T78" s="28">
        <f t="shared" si="24"/>
        <v>10649.855599999999</v>
      </c>
      <c r="U78" s="60"/>
      <c r="V78" s="101"/>
      <c r="W78" s="101"/>
      <c r="X78" s="103"/>
      <c r="Y78" s="60"/>
      <c r="Z78" s="60"/>
      <c r="AA78" s="77">
        <f t="shared" si="21"/>
        <v>14185</v>
      </c>
      <c r="AB78" s="78"/>
    </row>
    <row r="79" spans="1:28" x14ac:dyDescent="0.25">
      <c r="A79" s="212"/>
      <c r="B79" s="29" t="s">
        <v>113</v>
      </c>
      <c r="C79" s="29" t="s">
        <v>302</v>
      </c>
      <c r="D79" s="29" t="s">
        <v>394</v>
      </c>
      <c r="E79" s="16" t="s">
        <v>114</v>
      </c>
      <c r="F79" s="17">
        <v>9271</v>
      </c>
      <c r="G79" s="18">
        <v>0.97740000000000005</v>
      </c>
      <c r="H79" s="19">
        <f>F79*G79</f>
        <v>9061.4754000000012</v>
      </c>
      <c r="I79" s="20">
        <f t="shared" si="26"/>
        <v>209.52459999999883</v>
      </c>
      <c r="J79" s="18"/>
      <c r="K79" s="21"/>
      <c r="L79" s="17">
        <v>7648</v>
      </c>
      <c r="M79" s="18">
        <v>0.97270000000000001</v>
      </c>
      <c r="N79" s="22">
        <f t="shared" si="20"/>
        <v>7439.2096000000001</v>
      </c>
      <c r="O79" s="38"/>
      <c r="P79" s="24">
        <f t="shared" si="22"/>
        <v>208.79039999999986</v>
      </c>
      <c r="Q79" s="25"/>
      <c r="R79" s="26">
        <f t="shared" si="23"/>
        <v>8459.5</v>
      </c>
      <c r="S79" s="27">
        <f t="shared" si="27"/>
        <v>8250.3425000000007</v>
      </c>
      <c r="T79" s="28">
        <f t="shared" si="24"/>
        <v>8250.3425000000007</v>
      </c>
      <c r="U79" s="60"/>
      <c r="V79" s="101"/>
      <c r="W79" s="101"/>
      <c r="X79" s="103"/>
      <c r="Y79" s="60"/>
      <c r="Z79" s="60"/>
      <c r="AA79" s="77">
        <f t="shared" si="21"/>
        <v>7490</v>
      </c>
      <c r="AB79" s="78"/>
    </row>
    <row r="80" spans="1:28" x14ac:dyDescent="0.25">
      <c r="A80" s="212"/>
      <c r="B80" s="29" t="s">
        <v>326</v>
      </c>
      <c r="C80" s="29" t="s">
        <v>302</v>
      </c>
      <c r="D80" s="29" t="s">
        <v>394</v>
      </c>
      <c r="E80" s="16" t="s">
        <v>115</v>
      </c>
      <c r="F80" s="17">
        <v>5345</v>
      </c>
      <c r="G80" s="18">
        <v>0.95930000000000004</v>
      </c>
      <c r="H80" s="19">
        <f t="shared" si="25"/>
        <v>5127.4585000000006</v>
      </c>
      <c r="I80" s="20">
        <f t="shared" si="26"/>
        <v>217.54149999999936</v>
      </c>
      <c r="J80" s="18"/>
      <c r="K80" s="21"/>
      <c r="L80" s="42">
        <v>4508</v>
      </c>
      <c r="M80" s="18">
        <v>0.93989999999999996</v>
      </c>
      <c r="N80" s="22">
        <f t="shared" si="20"/>
        <v>4237.0691999999999</v>
      </c>
      <c r="O80" s="38"/>
      <c r="P80" s="24">
        <f t="shared" si="22"/>
        <v>270.93080000000009</v>
      </c>
      <c r="Q80" s="25"/>
      <c r="R80" s="26">
        <f t="shared" si="23"/>
        <v>4926.5</v>
      </c>
      <c r="S80" s="27">
        <f t="shared" si="27"/>
        <v>4682.2638500000003</v>
      </c>
      <c r="T80" s="28">
        <f t="shared" si="24"/>
        <v>4682.2638500000003</v>
      </c>
      <c r="U80" s="60"/>
      <c r="V80" s="101"/>
      <c r="W80" s="101"/>
      <c r="X80" s="103"/>
      <c r="Y80" s="60"/>
      <c r="Z80" s="60"/>
      <c r="AA80" s="77">
        <f t="shared" si="21"/>
        <v>8311.5</v>
      </c>
      <c r="AB80" s="78"/>
    </row>
    <row r="81" spans="1:28" x14ac:dyDescent="0.25">
      <c r="A81" s="212"/>
      <c r="B81" s="29" t="s">
        <v>116</v>
      </c>
      <c r="C81" s="29" t="s">
        <v>302</v>
      </c>
      <c r="D81" s="29" t="s">
        <v>394</v>
      </c>
      <c r="E81" s="16" t="s">
        <v>117</v>
      </c>
      <c r="F81" s="17">
        <v>869</v>
      </c>
      <c r="G81" s="18">
        <v>0.97750000000000004</v>
      </c>
      <c r="H81" s="19">
        <f t="shared" si="25"/>
        <v>849.44749999999999</v>
      </c>
      <c r="I81" s="20">
        <f t="shared" si="26"/>
        <v>19.552500000000009</v>
      </c>
      <c r="J81" s="18"/>
      <c r="K81" s="21"/>
      <c r="L81" s="17">
        <v>661</v>
      </c>
      <c r="M81" s="18">
        <v>0.98080000000000001</v>
      </c>
      <c r="N81" s="22">
        <f t="shared" si="20"/>
        <v>648.30880000000002</v>
      </c>
      <c r="O81" s="38"/>
      <c r="P81" s="24">
        <f>L81-N81</f>
        <v>12.691199999999981</v>
      </c>
      <c r="Q81" s="25"/>
      <c r="R81" s="26">
        <f>((F81+L81)/2)</f>
        <v>765</v>
      </c>
      <c r="S81" s="27">
        <f>((H81+N81)/2)</f>
        <v>748.87815000000001</v>
      </c>
      <c r="T81" s="28">
        <f t="shared" si="24"/>
        <v>748.87815000000001</v>
      </c>
      <c r="U81" s="60"/>
      <c r="V81" s="101"/>
      <c r="W81" s="101"/>
      <c r="X81" s="103"/>
      <c r="Y81" s="60"/>
      <c r="Z81" s="60"/>
      <c r="AA81" s="77">
        <f t="shared" si="21"/>
        <v>6298.5</v>
      </c>
      <c r="AB81" s="78"/>
    </row>
    <row r="82" spans="1:28" x14ac:dyDescent="0.25">
      <c r="A82" s="212"/>
      <c r="B82" s="29">
        <v>49</v>
      </c>
      <c r="C82" s="29" t="s">
        <v>302</v>
      </c>
      <c r="D82" s="29" t="s">
        <v>394</v>
      </c>
      <c r="E82" s="16" t="s">
        <v>119</v>
      </c>
      <c r="F82" s="17">
        <v>18693</v>
      </c>
      <c r="G82" s="18">
        <v>0.97260000000000002</v>
      </c>
      <c r="H82" s="19">
        <f t="shared" si="25"/>
        <v>18180.811799999999</v>
      </c>
      <c r="I82" s="20">
        <f t="shared" si="26"/>
        <v>512.18820000000051</v>
      </c>
      <c r="J82" s="18"/>
      <c r="K82" s="21"/>
      <c r="L82" s="17">
        <v>16105</v>
      </c>
      <c r="M82" s="18">
        <v>0.98270000000000002</v>
      </c>
      <c r="N82" s="22">
        <f>L82*M82</f>
        <v>15826.3835</v>
      </c>
      <c r="O82" s="38"/>
      <c r="P82" s="24">
        <f>L82-N82</f>
        <v>278.61650000000009</v>
      </c>
      <c r="Q82" s="25"/>
      <c r="R82" s="26">
        <f>((F82+L82)/2)</f>
        <v>17399</v>
      </c>
      <c r="S82" s="27">
        <f>((H82+N82)/2)</f>
        <v>17003.59765</v>
      </c>
      <c r="T82" s="28">
        <f t="shared" si="24"/>
        <v>17003.59765</v>
      </c>
      <c r="U82" s="60"/>
      <c r="V82" s="101"/>
      <c r="W82" s="101"/>
      <c r="X82" s="103"/>
      <c r="Y82" s="60"/>
      <c r="Z82" s="60"/>
      <c r="AA82" s="77">
        <f t="shared" si="21"/>
        <v>12688</v>
      </c>
      <c r="AB82" s="78"/>
    </row>
    <row r="83" spans="1:28" x14ac:dyDescent="0.25">
      <c r="A83" s="212"/>
      <c r="B83" s="29" t="s">
        <v>120</v>
      </c>
      <c r="C83" s="29" t="s">
        <v>302</v>
      </c>
      <c r="D83" s="29" t="s">
        <v>394</v>
      </c>
      <c r="E83" s="16" t="s">
        <v>121</v>
      </c>
      <c r="F83" s="17">
        <v>5045</v>
      </c>
      <c r="G83" s="18">
        <v>0.9859</v>
      </c>
      <c r="H83" s="19">
        <f t="shared" si="25"/>
        <v>4973.8654999999999</v>
      </c>
      <c r="I83" s="20">
        <f t="shared" si="26"/>
        <v>71.134500000000116</v>
      </c>
      <c r="J83" s="18"/>
      <c r="K83" s="21"/>
      <c r="L83" s="17">
        <v>4171</v>
      </c>
      <c r="M83" s="18">
        <v>0.99590000000000001</v>
      </c>
      <c r="N83" s="22">
        <f>L83*M83</f>
        <v>4153.8989000000001</v>
      </c>
      <c r="O83" s="38"/>
      <c r="P83" s="24">
        <f>L83-N83</f>
        <v>17.10109999999986</v>
      </c>
      <c r="Q83" s="25"/>
      <c r="R83" s="26">
        <f>((F83+L83)/2)</f>
        <v>4608</v>
      </c>
      <c r="S83" s="27">
        <f>((H83+N83)/2)</f>
        <v>4563.8822</v>
      </c>
      <c r="T83" s="28">
        <f t="shared" si="24"/>
        <v>4563.8822</v>
      </c>
      <c r="U83" s="60"/>
      <c r="V83" s="101"/>
      <c r="W83" s="101"/>
      <c r="X83" s="103"/>
      <c r="Y83" s="60"/>
      <c r="Z83" s="60"/>
      <c r="AA83" s="77">
        <f t="shared" si="21"/>
        <v>4758</v>
      </c>
      <c r="AB83" s="78"/>
    </row>
    <row r="84" spans="1:28" x14ac:dyDescent="0.25">
      <c r="A84" s="212"/>
      <c r="B84" s="29" t="s">
        <v>122</v>
      </c>
      <c r="C84" s="29" t="s">
        <v>302</v>
      </c>
      <c r="D84" s="29" t="s">
        <v>394</v>
      </c>
      <c r="E84" s="16" t="s">
        <v>123</v>
      </c>
      <c r="F84" s="17">
        <v>869</v>
      </c>
      <c r="G84" s="18">
        <v>0.97750000000000004</v>
      </c>
      <c r="H84" s="19">
        <f t="shared" si="25"/>
        <v>849.44749999999999</v>
      </c>
      <c r="I84" s="20">
        <f t="shared" si="26"/>
        <v>19.552500000000009</v>
      </c>
      <c r="J84" s="18"/>
      <c r="K84" s="21"/>
      <c r="L84" s="17">
        <v>4655</v>
      </c>
      <c r="M84" s="18">
        <v>0.99660000000000004</v>
      </c>
      <c r="N84" s="22">
        <f>L84*M84</f>
        <v>4639.1729999999998</v>
      </c>
      <c r="O84" s="38"/>
      <c r="P84" s="24">
        <f>L84-N84</f>
        <v>15.827000000000226</v>
      </c>
      <c r="Q84" s="25"/>
      <c r="R84" s="26">
        <f>((F84+L84)/2)</f>
        <v>2762</v>
      </c>
      <c r="S84" s="27">
        <f>((H84+N84)/2)</f>
        <v>2744.31025</v>
      </c>
      <c r="T84" s="28">
        <f t="shared" si="24"/>
        <v>2744.31025</v>
      </c>
      <c r="U84" s="60"/>
      <c r="V84" s="101"/>
      <c r="W84" s="101"/>
      <c r="X84" s="103"/>
      <c r="Y84" s="60"/>
      <c r="Z84" s="60"/>
      <c r="AA84" s="77">
        <f t="shared" si="21"/>
        <v>2762</v>
      </c>
      <c r="AB84" s="78"/>
    </row>
    <row r="85" spans="1:28" x14ac:dyDescent="0.25">
      <c r="A85" s="212"/>
      <c r="B85" s="29">
        <v>128</v>
      </c>
      <c r="C85" s="29" t="s">
        <v>302</v>
      </c>
      <c r="D85" s="29" t="s">
        <v>394</v>
      </c>
      <c r="E85" s="16" t="s">
        <v>414</v>
      </c>
      <c r="F85" s="17">
        <v>4246</v>
      </c>
      <c r="G85" s="31">
        <v>0.98960000000000004</v>
      </c>
      <c r="H85" s="19">
        <f t="shared" si="25"/>
        <v>4201.8415999999997</v>
      </c>
      <c r="I85" s="20">
        <f t="shared" si="26"/>
        <v>44.158400000000256</v>
      </c>
      <c r="J85" s="32"/>
      <c r="K85" s="21"/>
      <c r="L85" s="17">
        <v>3197</v>
      </c>
      <c r="M85" s="31">
        <v>0.96730000000000005</v>
      </c>
      <c r="N85" s="22">
        <f t="shared" si="20"/>
        <v>3092.4581000000003</v>
      </c>
      <c r="O85" s="38"/>
      <c r="P85" s="24">
        <f t="shared" si="22"/>
        <v>104.54189999999971</v>
      </c>
      <c r="Q85" s="25"/>
      <c r="R85" s="26">
        <f t="shared" si="23"/>
        <v>3721.5</v>
      </c>
      <c r="S85" s="27">
        <f t="shared" si="27"/>
        <v>3647.1498499999998</v>
      </c>
      <c r="T85" s="28">
        <f t="shared" si="24"/>
        <v>3647.1498499999998</v>
      </c>
      <c r="U85" s="60"/>
      <c r="V85" s="101"/>
      <c r="W85" s="101"/>
      <c r="X85" s="103"/>
      <c r="Y85" s="60"/>
      <c r="Z85" s="60"/>
      <c r="AA85" s="77">
        <f t="shared" si="21"/>
        <v>10945</v>
      </c>
      <c r="AB85" s="78"/>
    </row>
    <row r="86" spans="1:28" x14ac:dyDescent="0.25">
      <c r="A86" s="212"/>
      <c r="B86" s="29">
        <v>129</v>
      </c>
      <c r="C86" s="29" t="s">
        <v>302</v>
      </c>
      <c r="D86" s="29" t="s">
        <v>394</v>
      </c>
      <c r="E86" s="16" t="s">
        <v>125</v>
      </c>
      <c r="F86" s="17">
        <v>7028</v>
      </c>
      <c r="G86" s="31">
        <v>0.93940000000000001</v>
      </c>
      <c r="H86" s="19">
        <f t="shared" si="25"/>
        <v>6602.1032000000005</v>
      </c>
      <c r="I86" s="20">
        <f t="shared" si="26"/>
        <v>425.89679999999953</v>
      </c>
      <c r="J86" s="32"/>
      <c r="K86" s="21"/>
      <c r="L86" s="17">
        <v>6258</v>
      </c>
      <c r="M86" s="31">
        <v>0.94550000000000001</v>
      </c>
      <c r="N86" s="22">
        <f t="shared" si="20"/>
        <v>5916.9390000000003</v>
      </c>
      <c r="O86" s="38"/>
      <c r="P86" s="24">
        <f t="shared" si="22"/>
        <v>341.06099999999969</v>
      </c>
      <c r="Q86" s="25"/>
      <c r="R86" s="26">
        <f t="shared" si="23"/>
        <v>6643</v>
      </c>
      <c r="S86" s="27">
        <f t="shared" si="27"/>
        <v>6259.5210999999999</v>
      </c>
      <c r="T86" s="28">
        <f t="shared" si="24"/>
        <v>6259.5210999999999</v>
      </c>
      <c r="U86" s="60"/>
      <c r="V86" s="101"/>
      <c r="W86" s="101"/>
      <c r="X86" s="103"/>
      <c r="Y86" s="60"/>
      <c r="Z86" s="60"/>
      <c r="AA86" s="77">
        <f t="shared" si="21"/>
        <v>5651.5</v>
      </c>
      <c r="AB86" s="78"/>
    </row>
    <row r="87" spans="1:28" x14ac:dyDescent="0.25">
      <c r="A87" s="212"/>
      <c r="B87" s="29">
        <v>130</v>
      </c>
      <c r="C87" s="29" t="s">
        <v>302</v>
      </c>
      <c r="D87" s="29" t="s">
        <v>394</v>
      </c>
      <c r="E87" s="16" t="s">
        <v>126</v>
      </c>
      <c r="F87" s="17">
        <v>13620</v>
      </c>
      <c r="G87" s="31">
        <v>0.95420000000000005</v>
      </c>
      <c r="H87" s="19">
        <f t="shared" si="25"/>
        <v>12996.204000000002</v>
      </c>
      <c r="I87" s="20">
        <f t="shared" si="26"/>
        <v>623.79599999999846</v>
      </c>
      <c r="J87" s="32"/>
      <c r="K87" s="21"/>
      <c r="L87" s="17">
        <v>12726</v>
      </c>
      <c r="M87" s="31">
        <v>0.92469999999999997</v>
      </c>
      <c r="N87" s="22">
        <f t="shared" si="20"/>
        <v>11767.7322</v>
      </c>
      <c r="O87" s="38"/>
      <c r="P87" s="24">
        <f t="shared" si="22"/>
        <v>958.26779999999962</v>
      </c>
      <c r="Q87" s="25"/>
      <c r="R87" s="26">
        <f t="shared" si="23"/>
        <v>13173</v>
      </c>
      <c r="S87" s="27">
        <f t="shared" si="27"/>
        <v>12381.968100000002</v>
      </c>
      <c r="T87" s="28">
        <f t="shared" si="24"/>
        <v>12381.968100000002</v>
      </c>
      <c r="U87" s="60"/>
      <c r="V87" s="101"/>
      <c r="W87" s="101"/>
      <c r="X87" s="103"/>
      <c r="Y87" s="60"/>
      <c r="Z87" s="60"/>
      <c r="AA87" s="77">
        <f t="shared" si="21"/>
        <v>6797.5</v>
      </c>
      <c r="AB87" s="78"/>
    </row>
    <row r="88" spans="1:28" x14ac:dyDescent="0.25">
      <c r="A88" s="212"/>
      <c r="B88" s="29">
        <v>160</v>
      </c>
      <c r="C88" s="29" t="s">
        <v>303</v>
      </c>
      <c r="D88" s="29" t="s">
        <v>394</v>
      </c>
      <c r="E88" s="16" t="s">
        <v>127</v>
      </c>
      <c r="F88" s="17">
        <v>15684</v>
      </c>
      <c r="G88" s="31">
        <v>0.94389999999999996</v>
      </c>
      <c r="H88" s="19">
        <f t="shared" si="25"/>
        <v>14804.1276</v>
      </c>
      <c r="I88" s="20">
        <f t="shared" si="26"/>
        <v>879.8724000000002</v>
      </c>
      <c r="J88" s="32"/>
      <c r="K88" s="22"/>
      <c r="L88" s="17">
        <v>13937</v>
      </c>
      <c r="M88" s="31">
        <v>0.96919999999999995</v>
      </c>
      <c r="N88" s="22">
        <f t="shared" si="20"/>
        <v>13507.740399999999</v>
      </c>
      <c r="O88" s="38"/>
      <c r="P88" s="24">
        <f t="shared" si="22"/>
        <v>429.25960000000123</v>
      </c>
      <c r="Q88" s="25"/>
      <c r="R88" s="26">
        <f t="shared" si="23"/>
        <v>14810.5</v>
      </c>
      <c r="S88" s="27">
        <f t="shared" si="27"/>
        <v>14155.933999999999</v>
      </c>
      <c r="T88" s="28">
        <f t="shared" si="24"/>
        <v>14155.933999999999</v>
      </c>
      <c r="U88" s="60"/>
      <c r="V88" s="101"/>
      <c r="W88" s="101"/>
      <c r="X88" s="103"/>
      <c r="Y88" s="60"/>
      <c r="Z88" s="60"/>
      <c r="AA88" s="77">
        <f t="shared" si="21"/>
        <v>9091.5</v>
      </c>
      <c r="AB88" s="78"/>
    </row>
    <row r="89" spans="1:28" x14ac:dyDescent="0.25">
      <c r="A89" s="212"/>
      <c r="B89" s="29">
        <v>161</v>
      </c>
      <c r="C89" s="29" t="s">
        <v>302</v>
      </c>
      <c r="D89" s="29" t="s">
        <v>394</v>
      </c>
      <c r="E89" s="16" t="s">
        <v>128</v>
      </c>
      <c r="F89" s="17">
        <v>4256</v>
      </c>
      <c r="G89" s="31">
        <v>0.9869</v>
      </c>
      <c r="H89" s="19">
        <f t="shared" si="25"/>
        <v>4200.2464</v>
      </c>
      <c r="I89" s="20">
        <f t="shared" si="26"/>
        <v>55.753600000000006</v>
      </c>
      <c r="J89" s="32"/>
      <c r="K89" s="22"/>
      <c r="L89" s="17">
        <v>3998</v>
      </c>
      <c r="M89" s="31">
        <v>0.98950000000000005</v>
      </c>
      <c r="N89" s="22">
        <f t="shared" si="20"/>
        <v>3956.0210000000002</v>
      </c>
      <c r="O89" s="38"/>
      <c r="P89" s="24">
        <f t="shared" si="22"/>
        <v>41.978999999999814</v>
      </c>
      <c r="Q89" s="25"/>
      <c r="R89" s="26">
        <f t="shared" si="23"/>
        <v>4127</v>
      </c>
      <c r="S89" s="27">
        <f t="shared" si="27"/>
        <v>4078.1337000000003</v>
      </c>
      <c r="T89" s="28">
        <f t="shared" si="24"/>
        <v>4078.1337000000003</v>
      </c>
      <c r="U89" s="60"/>
      <c r="V89" s="101"/>
      <c r="W89" s="101"/>
      <c r="X89" s="103"/>
      <c r="Y89" s="60"/>
      <c r="Z89" s="60"/>
      <c r="AA89" s="77">
        <f t="shared" si="21"/>
        <v>5513</v>
      </c>
      <c r="AB89" s="78"/>
    </row>
    <row r="90" spans="1:28" x14ac:dyDescent="0.25">
      <c r="A90" s="212"/>
      <c r="B90" s="29">
        <v>162</v>
      </c>
      <c r="C90" s="29" t="s">
        <v>302</v>
      </c>
      <c r="D90" s="29" t="s">
        <v>394</v>
      </c>
      <c r="E90" s="16" t="s">
        <v>129</v>
      </c>
      <c r="F90" s="17">
        <v>2841</v>
      </c>
      <c r="G90" s="31">
        <v>0.98399999999999999</v>
      </c>
      <c r="H90" s="19">
        <f t="shared" si="25"/>
        <v>2795.5439999999999</v>
      </c>
      <c r="I90" s="20">
        <f t="shared" si="26"/>
        <v>45.456000000000131</v>
      </c>
      <c r="J90" s="32"/>
      <c r="K90" s="22"/>
      <c r="L90" s="17">
        <v>2497</v>
      </c>
      <c r="M90" s="31">
        <v>0.98550000000000004</v>
      </c>
      <c r="N90" s="22">
        <f t="shared" si="20"/>
        <v>2460.7935000000002</v>
      </c>
      <c r="O90" s="38"/>
      <c r="P90" s="24">
        <f t="shared" si="22"/>
        <v>36.206499999999778</v>
      </c>
      <c r="Q90" s="25"/>
      <c r="R90" s="26">
        <f t="shared" si="23"/>
        <v>2669</v>
      </c>
      <c r="S90" s="27">
        <f t="shared" si="27"/>
        <v>2628.1687499999998</v>
      </c>
      <c r="T90" s="28">
        <f t="shared" si="24"/>
        <v>2628.1687499999998</v>
      </c>
      <c r="U90" s="60"/>
      <c r="V90" s="101"/>
      <c r="W90" s="101"/>
      <c r="X90" s="103"/>
      <c r="Y90" s="60"/>
      <c r="Z90" s="60"/>
      <c r="AA90" s="77">
        <f t="shared" si="21"/>
        <v>8058.5</v>
      </c>
      <c r="AB90" s="78"/>
    </row>
    <row r="91" spans="1:28" x14ac:dyDescent="0.25">
      <c r="A91" s="212"/>
      <c r="B91" s="29">
        <v>163</v>
      </c>
      <c r="C91" s="29" t="s">
        <v>302</v>
      </c>
      <c r="D91" s="29" t="s">
        <v>394</v>
      </c>
      <c r="E91" s="16" t="s">
        <v>130</v>
      </c>
      <c r="F91" s="17">
        <v>1019</v>
      </c>
      <c r="G91" s="31">
        <v>0.93369999999999997</v>
      </c>
      <c r="H91" s="19">
        <f t="shared" si="25"/>
        <v>951.44029999999998</v>
      </c>
      <c r="I91" s="20">
        <f t="shared" si="26"/>
        <v>67.559700000000021</v>
      </c>
      <c r="J91" s="32"/>
      <c r="K91" s="22"/>
      <c r="L91" s="17">
        <v>8470</v>
      </c>
      <c r="M91" s="31">
        <v>0.94340000000000002</v>
      </c>
      <c r="N91" s="22">
        <f t="shared" si="20"/>
        <v>7990.598</v>
      </c>
      <c r="O91" s="38"/>
      <c r="P91" s="24">
        <f t="shared" si="22"/>
        <v>479.40200000000004</v>
      </c>
      <c r="Q91" s="25"/>
      <c r="R91" s="26">
        <f t="shared" si="23"/>
        <v>4744.5</v>
      </c>
      <c r="S91" s="27">
        <f t="shared" si="27"/>
        <v>4471.0191500000001</v>
      </c>
      <c r="T91" s="28">
        <f t="shared" si="24"/>
        <v>4471.0191500000001</v>
      </c>
      <c r="U91" s="60"/>
      <c r="V91" s="101"/>
      <c r="W91" s="101"/>
      <c r="X91" s="103"/>
      <c r="Y91" s="60"/>
      <c r="Z91" s="60"/>
      <c r="AA91" s="77">
        <f t="shared" si="21"/>
        <v>12077</v>
      </c>
      <c r="AB91" s="78"/>
    </row>
    <row r="92" spans="1:28" x14ac:dyDescent="0.25">
      <c r="A92" s="212"/>
      <c r="B92" s="29">
        <v>164</v>
      </c>
      <c r="C92" s="29" t="s">
        <v>303</v>
      </c>
      <c r="D92" s="29" t="s">
        <v>394</v>
      </c>
      <c r="E92" s="16" t="s">
        <v>131</v>
      </c>
      <c r="F92" s="17">
        <v>3636</v>
      </c>
      <c r="G92" s="31">
        <v>0.90349999999999997</v>
      </c>
      <c r="H92" s="19">
        <f t="shared" si="25"/>
        <v>3285.1259999999997</v>
      </c>
      <c r="I92" s="20">
        <f t="shared" si="26"/>
        <v>350.87400000000025</v>
      </c>
      <c r="J92" s="32"/>
      <c r="K92" s="22"/>
      <c r="L92" s="17">
        <v>2554</v>
      </c>
      <c r="M92" s="31">
        <v>0.94010000000000005</v>
      </c>
      <c r="N92" s="22">
        <f t="shared" si="20"/>
        <v>2401.0154000000002</v>
      </c>
      <c r="O92" s="38"/>
      <c r="P92" s="24">
        <f t="shared" si="22"/>
        <v>152.98459999999977</v>
      </c>
      <c r="Q92" s="25"/>
      <c r="R92" s="26">
        <f t="shared" si="23"/>
        <v>3095</v>
      </c>
      <c r="S92" s="27">
        <f t="shared" si="27"/>
        <v>2843.0707000000002</v>
      </c>
      <c r="T92" s="28">
        <f t="shared" si="24"/>
        <v>2843.0707000000002</v>
      </c>
      <c r="U92" s="60"/>
      <c r="V92" s="101"/>
      <c r="W92" s="101"/>
      <c r="X92" s="103"/>
      <c r="Y92" s="60"/>
      <c r="Z92" s="60"/>
      <c r="AA92" s="77">
        <f t="shared" si="21"/>
        <v>3405</v>
      </c>
      <c r="AB92" s="78"/>
    </row>
    <row r="93" spans="1:28" x14ac:dyDescent="0.25">
      <c r="A93" s="212"/>
      <c r="B93" s="29">
        <v>165</v>
      </c>
      <c r="C93" s="29" t="s">
        <v>302</v>
      </c>
      <c r="D93" s="29" t="s">
        <v>394</v>
      </c>
      <c r="E93" s="16" t="s">
        <v>132</v>
      </c>
      <c r="F93" s="44">
        <v>1140</v>
      </c>
      <c r="G93" s="31">
        <v>0.71360000000000001</v>
      </c>
      <c r="H93" s="19">
        <f t="shared" si="25"/>
        <v>813.50400000000002</v>
      </c>
      <c r="I93" s="20">
        <f t="shared" si="26"/>
        <v>326.49599999999998</v>
      </c>
      <c r="J93" s="32"/>
      <c r="K93" s="22"/>
      <c r="L93" s="17">
        <v>1059</v>
      </c>
      <c r="M93" s="31">
        <v>0.79649999999999999</v>
      </c>
      <c r="N93" s="22">
        <f t="shared" si="20"/>
        <v>843.49350000000004</v>
      </c>
      <c r="O93" s="38"/>
      <c r="P93" s="24">
        <f t="shared" si="22"/>
        <v>215.50649999999996</v>
      </c>
      <c r="Q93" s="25"/>
      <c r="R93" s="26">
        <f t="shared" si="23"/>
        <v>1099.5</v>
      </c>
      <c r="S93" s="27">
        <f t="shared" si="27"/>
        <v>828.49874999999997</v>
      </c>
      <c r="T93" s="28">
        <f t="shared" ref="T93:T100" si="28">S93</f>
        <v>828.49874999999997</v>
      </c>
      <c r="U93" s="60"/>
      <c r="V93" s="101"/>
      <c r="W93" s="101"/>
      <c r="X93" s="103"/>
      <c r="Y93" s="60"/>
      <c r="Z93" s="60"/>
      <c r="AA93" s="77">
        <f t="shared" si="21"/>
        <v>1950</v>
      </c>
      <c r="AB93" s="78"/>
    </row>
    <row r="94" spans="1:28" x14ac:dyDescent="0.25">
      <c r="A94" s="212"/>
      <c r="B94" s="29">
        <v>166</v>
      </c>
      <c r="C94" s="29" t="s">
        <v>302</v>
      </c>
      <c r="D94" s="29" t="s">
        <v>394</v>
      </c>
      <c r="E94" s="16" t="s">
        <v>133</v>
      </c>
      <c r="F94" s="44">
        <v>5704</v>
      </c>
      <c r="G94" s="31">
        <v>0.99329999999999996</v>
      </c>
      <c r="H94" s="19">
        <f t="shared" si="25"/>
        <v>5665.7831999999999</v>
      </c>
      <c r="I94" s="20">
        <f t="shared" si="26"/>
        <v>38.216800000000148</v>
      </c>
      <c r="J94" s="32"/>
      <c r="K94" s="22"/>
      <c r="L94" s="17">
        <v>3878</v>
      </c>
      <c r="M94" s="31">
        <v>0.995</v>
      </c>
      <c r="N94" s="22">
        <f t="shared" si="20"/>
        <v>3858.61</v>
      </c>
      <c r="O94" s="43"/>
      <c r="P94" s="24">
        <f t="shared" si="22"/>
        <v>19.389999999999873</v>
      </c>
      <c r="Q94" s="22"/>
      <c r="R94" s="26">
        <f t="shared" si="23"/>
        <v>4791</v>
      </c>
      <c r="S94" s="27">
        <f t="shared" si="27"/>
        <v>4762.1966000000002</v>
      </c>
      <c r="T94" s="28">
        <f t="shared" si="28"/>
        <v>4762.1966000000002</v>
      </c>
      <c r="U94" s="60"/>
      <c r="V94" s="101"/>
      <c r="W94" s="101"/>
      <c r="X94" s="103"/>
      <c r="Y94" s="60"/>
      <c r="Z94" s="60"/>
      <c r="AA94" s="77">
        <f t="shared" si="21"/>
        <v>2448.5</v>
      </c>
      <c r="AB94" s="78"/>
    </row>
    <row r="95" spans="1:28" x14ac:dyDescent="0.25">
      <c r="A95" s="212"/>
      <c r="B95" s="29">
        <v>167</v>
      </c>
      <c r="C95" s="29" t="s">
        <v>304</v>
      </c>
      <c r="D95" s="29" t="s">
        <v>394</v>
      </c>
      <c r="E95" s="16" t="s">
        <v>134</v>
      </c>
      <c r="F95" s="44">
        <v>8493</v>
      </c>
      <c r="G95" s="31">
        <v>0.94650000000000001</v>
      </c>
      <c r="H95" s="19">
        <f t="shared" si="25"/>
        <v>8038.6244999999999</v>
      </c>
      <c r="I95" s="20">
        <f t="shared" si="26"/>
        <v>454.3755000000001</v>
      </c>
      <c r="J95" s="32"/>
      <c r="K95" s="22"/>
      <c r="L95" s="17">
        <v>847</v>
      </c>
      <c r="M95" s="31">
        <v>0.93049999999999999</v>
      </c>
      <c r="N95" s="22">
        <f t="shared" si="20"/>
        <v>788.13350000000003</v>
      </c>
      <c r="O95" s="38"/>
      <c r="P95" s="24">
        <f t="shared" si="22"/>
        <v>58.866499999999974</v>
      </c>
      <c r="Q95" s="25"/>
      <c r="R95" s="26">
        <f t="shared" si="23"/>
        <v>4670</v>
      </c>
      <c r="S95" s="27">
        <f t="shared" si="27"/>
        <v>4413.3789999999999</v>
      </c>
      <c r="T95" s="28">
        <f t="shared" si="28"/>
        <v>4413.3789999999999</v>
      </c>
      <c r="U95" s="60"/>
      <c r="V95" s="101"/>
      <c r="W95" s="101"/>
      <c r="X95" s="103"/>
      <c r="Y95" s="60"/>
      <c r="Z95" s="60"/>
      <c r="AA95" s="77">
        <f t="shared" si="21"/>
        <v>2241.5</v>
      </c>
      <c r="AB95" s="78"/>
    </row>
    <row r="96" spans="1:28" x14ac:dyDescent="0.25">
      <c r="A96" s="212"/>
      <c r="B96" s="29">
        <v>172</v>
      </c>
      <c r="C96" s="29" t="s">
        <v>303</v>
      </c>
      <c r="D96" s="29" t="s">
        <v>394</v>
      </c>
      <c r="E96" s="16" t="s">
        <v>135</v>
      </c>
      <c r="F96" s="44">
        <v>2489</v>
      </c>
      <c r="G96" s="31">
        <v>0.95340000000000003</v>
      </c>
      <c r="H96" s="19">
        <f t="shared" si="25"/>
        <v>2373.0126</v>
      </c>
      <c r="I96" s="20">
        <f t="shared" si="26"/>
        <v>115.98739999999998</v>
      </c>
      <c r="J96" s="35"/>
      <c r="K96" s="45"/>
      <c r="L96" s="46">
        <v>1972</v>
      </c>
      <c r="M96" s="31">
        <v>0.96509999999999996</v>
      </c>
      <c r="N96" s="22">
        <f t="shared" si="20"/>
        <v>1903.1771999999999</v>
      </c>
      <c r="O96" s="37"/>
      <c r="P96" s="24">
        <f t="shared" si="22"/>
        <v>68.822800000000143</v>
      </c>
      <c r="Q96" s="36"/>
      <c r="R96" s="26">
        <f t="shared" si="23"/>
        <v>2230.5</v>
      </c>
      <c r="S96" s="27">
        <f t="shared" si="27"/>
        <v>2138.0949000000001</v>
      </c>
      <c r="T96" s="28">
        <f t="shared" si="28"/>
        <v>2138.0949000000001</v>
      </c>
      <c r="U96" s="78"/>
      <c r="V96" s="78"/>
      <c r="W96" s="78"/>
      <c r="X96" s="78"/>
      <c r="Y96" s="78"/>
      <c r="Z96" s="78"/>
      <c r="AA96" s="78">
        <f t="shared" si="21"/>
        <v>1556</v>
      </c>
      <c r="AB96" s="78"/>
    </row>
    <row r="97" spans="1:28" x14ac:dyDescent="0.25">
      <c r="A97" s="212"/>
      <c r="B97" s="29">
        <v>173</v>
      </c>
      <c r="C97" s="29" t="s">
        <v>303</v>
      </c>
      <c r="D97" s="29" t="s">
        <v>394</v>
      </c>
      <c r="E97" s="16" t="s">
        <v>136</v>
      </c>
      <c r="F97" s="44">
        <v>2604</v>
      </c>
      <c r="G97" s="31">
        <v>0.95540000000000003</v>
      </c>
      <c r="H97" s="19">
        <f t="shared" si="25"/>
        <v>2487.8616000000002</v>
      </c>
      <c r="I97" s="20">
        <f t="shared" si="26"/>
        <v>116.13839999999982</v>
      </c>
      <c r="J97" s="47"/>
      <c r="K97" s="48"/>
      <c r="L97" s="46">
        <v>2434</v>
      </c>
      <c r="M97" s="31">
        <v>0.91490000000000005</v>
      </c>
      <c r="N97" s="22">
        <f t="shared" si="20"/>
        <v>2226.8666000000003</v>
      </c>
      <c r="O97" s="37"/>
      <c r="P97" s="24">
        <f t="shared" si="22"/>
        <v>207.13339999999971</v>
      </c>
      <c r="Q97" s="49"/>
      <c r="R97" s="26">
        <f t="shared" si="23"/>
        <v>2519</v>
      </c>
      <c r="S97" s="27">
        <f t="shared" si="27"/>
        <v>2357.3641000000002</v>
      </c>
      <c r="T97" s="28">
        <f t="shared" si="28"/>
        <v>2357.3641000000002</v>
      </c>
      <c r="U97" s="78"/>
      <c r="V97" s="78"/>
      <c r="W97" s="78"/>
      <c r="X97" s="78"/>
      <c r="Y97" s="78"/>
      <c r="Z97" s="78"/>
      <c r="AA97" s="77">
        <f t="shared" si="21"/>
        <v>4069</v>
      </c>
      <c r="AB97" s="78"/>
    </row>
    <row r="98" spans="1:28" x14ac:dyDescent="0.25">
      <c r="A98" s="112"/>
      <c r="B98" s="29">
        <v>174</v>
      </c>
      <c r="C98" s="29" t="s">
        <v>302</v>
      </c>
      <c r="D98" s="29" t="s">
        <v>394</v>
      </c>
      <c r="E98" s="16" t="s">
        <v>137</v>
      </c>
      <c r="F98" s="44">
        <v>5294</v>
      </c>
      <c r="G98" s="31">
        <v>0.95909999999999995</v>
      </c>
      <c r="H98" s="19">
        <f t="shared" si="25"/>
        <v>5077.4753999999994</v>
      </c>
      <c r="I98" s="20">
        <f t="shared" si="26"/>
        <v>216.52460000000065</v>
      </c>
      <c r="J98" s="47"/>
      <c r="K98" s="48"/>
      <c r="L98" s="46">
        <v>4691</v>
      </c>
      <c r="M98" s="31">
        <v>0.95289999999999997</v>
      </c>
      <c r="N98" s="22">
        <f t="shared" si="20"/>
        <v>4470.0538999999999</v>
      </c>
      <c r="O98" s="37"/>
      <c r="P98" s="24">
        <f t="shared" si="22"/>
        <v>220.94610000000011</v>
      </c>
      <c r="Q98" s="49"/>
      <c r="R98" s="26">
        <f t="shared" si="23"/>
        <v>4992.5</v>
      </c>
      <c r="S98" s="27">
        <f t="shared" si="27"/>
        <v>4773.7646499999992</v>
      </c>
      <c r="T98" s="28">
        <f t="shared" si="28"/>
        <v>4773.7646499999992</v>
      </c>
      <c r="U98" s="60"/>
      <c r="V98" s="101"/>
      <c r="W98" s="101"/>
      <c r="X98" s="103"/>
      <c r="Y98" s="60"/>
      <c r="Z98" s="60"/>
      <c r="AA98" s="77">
        <f t="shared" si="21"/>
        <v>6592</v>
      </c>
      <c r="AB98" s="78"/>
    </row>
    <row r="99" spans="1:28" x14ac:dyDescent="0.25">
      <c r="A99" s="112"/>
      <c r="B99" s="29">
        <v>175</v>
      </c>
      <c r="C99" s="29" t="s">
        <v>302</v>
      </c>
      <c r="D99" s="29" t="s">
        <v>394</v>
      </c>
      <c r="E99" s="16" t="s">
        <v>138</v>
      </c>
      <c r="F99" s="44">
        <v>3566</v>
      </c>
      <c r="G99" s="31">
        <v>0.99880000000000002</v>
      </c>
      <c r="H99" s="19">
        <f t="shared" si="25"/>
        <v>3561.7208000000001</v>
      </c>
      <c r="I99" s="20">
        <f t="shared" si="26"/>
        <v>4.2791999999999462</v>
      </c>
      <c r="J99" s="47"/>
      <c r="K99" s="48"/>
      <c r="L99" s="46">
        <v>3424</v>
      </c>
      <c r="M99" s="31">
        <v>0.99970000000000003</v>
      </c>
      <c r="N99" s="22">
        <f t="shared" si="20"/>
        <v>3422.9728</v>
      </c>
      <c r="O99" s="37"/>
      <c r="P99" s="24">
        <f>L99-N99</f>
        <v>1.0271999999999935</v>
      </c>
      <c r="Q99" s="49"/>
      <c r="R99" s="26">
        <f t="shared" si="23"/>
        <v>3495</v>
      </c>
      <c r="S99" s="27">
        <f t="shared" si="27"/>
        <v>3492.3468000000003</v>
      </c>
      <c r="T99" s="28">
        <f t="shared" si="28"/>
        <v>3492.3468000000003</v>
      </c>
      <c r="U99" s="60"/>
      <c r="V99" s="101"/>
      <c r="W99" s="101"/>
      <c r="X99" s="103"/>
      <c r="Y99" s="60"/>
      <c r="Z99" s="60"/>
      <c r="AA99" s="77">
        <f t="shared" si="21"/>
        <v>2956.5</v>
      </c>
      <c r="AB99" s="78"/>
    </row>
    <row r="100" spans="1:28" x14ac:dyDescent="0.25">
      <c r="A100" s="112"/>
      <c r="B100" s="29">
        <v>176</v>
      </c>
      <c r="C100" s="29" t="s">
        <v>302</v>
      </c>
      <c r="D100" s="29" t="s">
        <v>394</v>
      </c>
      <c r="E100" s="16" t="s">
        <v>139</v>
      </c>
      <c r="F100" s="44">
        <v>5101</v>
      </c>
      <c r="G100" s="31">
        <v>0.99439999999999995</v>
      </c>
      <c r="H100" s="19">
        <f t="shared" si="25"/>
        <v>5072.4344000000001</v>
      </c>
      <c r="I100" s="20">
        <f t="shared" si="26"/>
        <v>28.565599999999904</v>
      </c>
      <c r="J100" s="47"/>
      <c r="K100" s="48"/>
      <c r="L100" s="46">
        <v>4658</v>
      </c>
      <c r="M100" s="31">
        <v>0.99419999999999997</v>
      </c>
      <c r="N100" s="22">
        <f t="shared" si="20"/>
        <v>4630.9835999999996</v>
      </c>
      <c r="O100" s="37"/>
      <c r="P100" s="24">
        <f t="shared" si="22"/>
        <v>27.016400000000431</v>
      </c>
      <c r="Q100" s="49"/>
      <c r="R100" s="26">
        <f t="shared" si="23"/>
        <v>4879.5</v>
      </c>
      <c r="S100" s="27">
        <f t="shared" si="27"/>
        <v>4851.7089999999998</v>
      </c>
      <c r="T100" s="28">
        <f t="shared" si="28"/>
        <v>4851.7089999999998</v>
      </c>
      <c r="U100" s="60"/>
      <c r="V100" s="101"/>
      <c r="W100" s="101"/>
      <c r="X100" s="103"/>
      <c r="Y100" s="60"/>
      <c r="Z100" s="60"/>
      <c r="AA100" s="77">
        <f t="shared" si="21"/>
        <v>3631</v>
      </c>
      <c r="AB100" s="78"/>
    </row>
    <row r="101" spans="1:28" x14ac:dyDescent="0.25">
      <c r="A101" s="112"/>
      <c r="B101" s="29"/>
      <c r="C101" s="29"/>
      <c r="D101" s="29"/>
      <c r="E101" s="16"/>
      <c r="F101" s="44">
        <f>SUM(F65:F100)</f>
        <v>273860</v>
      </c>
      <c r="G101" s="30"/>
      <c r="H101" s="19">
        <f>SUM(H65:H100)</f>
        <v>264709.78169999999</v>
      </c>
      <c r="I101" s="105"/>
      <c r="J101" s="47"/>
      <c r="K101" s="48"/>
      <c r="L101" s="46">
        <f>SUM(L65:L100)</f>
        <v>235454</v>
      </c>
      <c r="M101" s="30"/>
      <c r="N101" s="22">
        <f>SUM(N65:N100)</f>
        <v>228568.53000000003</v>
      </c>
      <c r="O101" s="37"/>
      <c r="P101" s="121"/>
      <c r="Q101" s="49"/>
      <c r="R101" s="26">
        <f>SUM(R65:R100)</f>
        <v>254657</v>
      </c>
      <c r="S101" s="27">
        <f>SUM(S65:S100)</f>
        <v>246639.15585000004</v>
      </c>
      <c r="T101" s="28">
        <f>AVERAGE(T65:T100)</f>
        <v>6851.087662500001</v>
      </c>
      <c r="U101" s="118">
        <f>(R102-T103)/T103</f>
        <v>4.6420940170940186E-2</v>
      </c>
      <c r="V101" s="101">
        <f>N101</f>
        <v>228568.53000000003</v>
      </c>
      <c r="W101" s="101">
        <f>H101</f>
        <v>264709.78169999999</v>
      </c>
      <c r="X101" s="122">
        <f>(W101-V101)/V101</f>
        <v>0.15811998134651328</v>
      </c>
      <c r="Y101" s="26">
        <f>F98+L101</f>
        <v>240748</v>
      </c>
      <c r="Z101" s="123">
        <f>(Y101-490247)/490247</f>
        <v>-0.50892509286135357</v>
      </c>
      <c r="AA101" s="77"/>
      <c r="AB101" s="78"/>
    </row>
    <row r="102" spans="1:28" hidden="1" x14ac:dyDescent="0.25">
      <c r="A102" s="112"/>
      <c r="B102" s="29"/>
      <c r="C102" s="29"/>
      <c r="D102" s="29"/>
      <c r="E102" s="204"/>
      <c r="F102" s="17"/>
      <c r="G102" s="30"/>
      <c r="H102" s="19"/>
      <c r="I102" s="105"/>
      <c r="J102" s="47"/>
      <c r="K102" s="48"/>
      <c r="L102" s="46"/>
      <c r="M102" s="30"/>
      <c r="N102" s="22"/>
      <c r="O102" s="37"/>
      <c r="P102" s="206"/>
      <c r="Q102" s="49"/>
      <c r="R102" s="26">
        <f>AVERAGE(R65:R100)</f>
        <v>7073.8055555555557</v>
      </c>
      <c r="S102" s="27"/>
      <c r="T102" s="100" t="s">
        <v>462</v>
      </c>
      <c r="U102" s="118"/>
      <c r="V102" s="101">
        <f>K96+N97</f>
        <v>2226.8666000000003</v>
      </c>
      <c r="W102" s="114" t="s">
        <v>317</v>
      </c>
      <c r="X102" s="122"/>
      <c r="Y102" s="116" t="s">
        <v>327</v>
      </c>
      <c r="Z102" s="60"/>
      <c r="AA102" s="77"/>
      <c r="AB102" s="78"/>
    </row>
    <row r="103" spans="1:28" hidden="1" x14ac:dyDescent="0.25">
      <c r="A103" s="112"/>
      <c r="B103" s="29"/>
      <c r="C103" s="29"/>
      <c r="D103" s="29"/>
      <c r="E103" s="205"/>
      <c r="F103" s="17"/>
      <c r="G103" s="30"/>
      <c r="H103" s="19"/>
      <c r="I103" s="105"/>
      <c r="J103" s="47"/>
      <c r="K103" s="48"/>
      <c r="L103" s="46"/>
      <c r="M103" s="30"/>
      <c r="N103" s="22"/>
      <c r="O103" s="37"/>
      <c r="P103" s="121"/>
      <c r="Q103" s="49"/>
      <c r="R103" s="26"/>
      <c r="S103" s="27"/>
      <c r="T103" s="100">
        <v>6760</v>
      </c>
      <c r="U103" s="60"/>
      <c r="V103" s="101"/>
      <c r="W103" s="101"/>
      <c r="X103" s="103"/>
      <c r="Y103" s="60"/>
      <c r="Z103" s="60"/>
      <c r="AA103" s="77"/>
      <c r="AB103" s="78"/>
    </row>
    <row r="104" spans="1:28" x14ac:dyDescent="0.25">
      <c r="A104" s="112"/>
      <c r="B104" s="29"/>
      <c r="C104" s="29"/>
      <c r="D104" s="29"/>
      <c r="E104" s="16"/>
      <c r="F104" s="17"/>
      <c r="G104" s="30"/>
      <c r="H104" s="19"/>
      <c r="I104" s="105"/>
      <c r="J104" s="47"/>
      <c r="K104" s="48"/>
      <c r="L104" s="46"/>
      <c r="M104" s="30"/>
      <c r="N104" s="22"/>
      <c r="O104" s="37"/>
      <c r="P104" s="121"/>
      <c r="Q104" s="49"/>
      <c r="R104" s="26"/>
      <c r="S104" s="27"/>
      <c r="T104" s="100"/>
      <c r="U104" s="60"/>
      <c r="V104" s="101"/>
      <c r="W104" s="101"/>
      <c r="X104" s="103"/>
      <c r="Y104" s="60"/>
      <c r="Z104" s="60"/>
      <c r="AA104" s="77"/>
      <c r="AB104" s="78"/>
    </row>
    <row r="105" spans="1:28" x14ac:dyDescent="0.25">
      <c r="A105" s="212" t="s">
        <v>328</v>
      </c>
      <c r="B105" s="29">
        <v>52</v>
      </c>
      <c r="C105" s="29" t="s">
        <v>302</v>
      </c>
      <c r="D105" s="29" t="s">
        <v>394</v>
      </c>
      <c r="E105" s="16" t="s">
        <v>140</v>
      </c>
      <c r="F105" s="17">
        <v>3446</v>
      </c>
      <c r="G105" s="18">
        <v>0.99480000000000002</v>
      </c>
      <c r="H105" s="19">
        <f>F105*G105</f>
        <v>3428.0808000000002</v>
      </c>
      <c r="I105" s="20">
        <f>F105-H105</f>
        <v>17.919199999999819</v>
      </c>
      <c r="J105" s="18"/>
      <c r="K105" s="21"/>
      <c r="L105" s="17">
        <v>3778</v>
      </c>
      <c r="M105" s="18">
        <v>0.97170000000000001</v>
      </c>
      <c r="N105" s="22">
        <f>L105*M105</f>
        <v>3671.0826000000002</v>
      </c>
      <c r="O105" s="38"/>
      <c r="P105" s="24">
        <f>L105-N105</f>
        <v>106.91739999999982</v>
      </c>
      <c r="Q105" s="25"/>
      <c r="R105" s="26">
        <f>((F105+L105)/2)</f>
        <v>3612</v>
      </c>
      <c r="S105" s="27">
        <f>((H105+N105)/2)</f>
        <v>3549.5817000000002</v>
      </c>
      <c r="T105" s="28">
        <f>S105</f>
        <v>3549.5817000000002</v>
      </c>
      <c r="U105" s="60"/>
      <c r="V105" s="101"/>
      <c r="W105" s="101"/>
      <c r="X105" s="103"/>
      <c r="Y105" s="60"/>
      <c r="Z105" s="60"/>
      <c r="AA105" s="77">
        <f t="shared" ref="AA105:AA124" si="29">AVERAGE(F103,L106)</f>
        <v>3728</v>
      </c>
      <c r="AB105" s="78"/>
    </row>
    <row r="106" spans="1:28" x14ac:dyDescent="0.25">
      <c r="A106" s="212"/>
      <c r="B106" s="29" t="s">
        <v>141</v>
      </c>
      <c r="C106" s="29" t="s">
        <v>302</v>
      </c>
      <c r="D106" s="29" t="s">
        <v>394</v>
      </c>
      <c r="E106" s="16" t="s">
        <v>142</v>
      </c>
      <c r="F106" s="17">
        <v>4530</v>
      </c>
      <c r="G106" s="18">
        <v>0.9839</v>
      </c>
      <c r="H106" s="19">
        <f>F106*G106</f>
        <v>4457.067</v>
      </c>
      <c r="I106" s="20">
        <f>F106-H106</f>
        <v>72.932999999999993</v>
      </c>
      <c r="J106" s="18"/>
      <c r="K106" s="21"/>
      <c r="L106" s="17">
        <v>3728</v>
      </c>
      <c r="M106" s="18">
        <v>0.95430000000000004</v>
      </c>
      <c r="N106" s="22">
        <f t="shared" ref="N106:N124" si="30">L106*M106</f>
        <v>3557.6304</v>
      </c>
      <c r="O106" s="38"/>
      <c r="P106" s="24">
        <f t="shared" ref="P106:P124" si="31">L106-N106</f>
        <v>170.36959999999999</v>
      </c>
      <c r="Q106" s="25"/>
      <c r="R106" s="26">
        <f>((F106+L106)/2)</f>
        <v>4129</v>
      </c>
      <c r="S106" s="27">
        <f t="shared" si="27"/>
        <v>4007.3487</v>
      </c>
      <c r="T106" s="28">
        <f t="shared" ref="T106:T124" si="32">S106</f>
        <v>4007.3487</v>
      </c>
      <c r="U106" s="60"/>
      <c r="V106" s="101"/>
      <c r="W106" s="101"/>
      <c r="X106" s="103"/>
      <c r="Y106" s="60"/>
      <c r="Z106" s="60"/>
      <c r="AA106" s="77">
        <f t="shared" si="29"/>
        <v>2535</v>
      </c>
      <c r="AB106" s="78"/>
    </row>
    <row r="107" spans="1:28" x14ac:dyDescent="0.25">
      <c r="A107" s="212"/>
      <c r="B107" s="29" t="s">
        <v>143</v>
      </c>
      <c r="C107" s="29" t="s">
        <v>302</v>
      </c>
      <c r="D107" s="29" t="s">
        <v>394</v>
      </c>
      <c r="E107" s="16" t="s">
        <v>144</v>
      </c>
      <c r="F107" s="17">
        <v>2381</v>
      </c>
      <c r="G107" s="18">
        <v>0.99250000000000005</v>
      </c>
      <c r="H107" s="19">
        <f t="shared" ref="H107:H124" si="33">F107*G107</f>
        <v>2363.1424999999999</v>
      </c>
      <c r="I107" s="20">
        <f t="shared" ref="I107:I124" si="34">F107-H107</f>
        <v>17.857500000000073</v>
      </c>
      <c r="J107" s="18"/>
      <c r="K107" s="21"/>
      <c r="L107" s="17">
        <v>2535</v>
      </c>
      <c r="M107" s="18">
        <v>0.96640000000000004</v>
      </c>
      <c r="N107" s="22">
        <f t="shared" si="30"/>
        <v>2449.8240000000001</v>
      </c>
      <c r="O107" s="38"/>
      <c r="P107" s="24">
        <f t="shared" si="31"/>
        <v>85.175999999999931</v>
      </c>
      <c r="Q107" s="25"/>
      <c r="R107" s="26">
        <f t="shared" ref="R107:R123" si="35">((F107+L107)/2)</f>
        <v>2458</v>
      </c>
      <c r="S107" s="27">
        <f t="shared" si="27"/>
        <v>2406.4832500000002</v>
      </c>
      <c r="T107" s="28">
        <f t="shared" si="32"/>
        <v>2406.4832500000002</v>
      </c>
      <c r="U107" s="60"/>
      <c r="V107" s="101"/>
      <c r="W107" s="101"/>
      <c r="X107" s="103"/>
      <c r="Y107" s="60"/>
      <c r="Z107" s="60"/>
      <c r="AA107" s="77">
        <f t="shared" si="29"/>
        <v>2995</v>
      </c>
      <c r="AB107" s="78"/>
    </row>
    <row r="108" spans="1:28" x14ac:dyDescent="0.25">
      <c r="A108" s="212"/>
      <c r="B108" s="29" t="s">
        <v>145</v>
      </c>
      <c r="C108" s="29" t="s">
        <v>302</v>
      </c>
      <c r="D108" s="29" t="s">
        <v>395</v>
      </c>
      <c r="E108" s="16" t="s">
        <v>146</v>
      </c>
      <c r="F108" s="17">
        <v>2859</v>
      </c>
      <c r="G108" s="18">
        <v>0.99170000000000003</v>
      </c>
      <c r="H108" s="19">
        <f t="shared" si="33"/>
        <v>2835.2703000000001</v>
      </c>
      <c r="I108" s="20">
        <f t="shared" si="34"/>
        <v>23.729699999999866</v>
      </c>
      <c r="J108" s="18"/>
      <c r="K108" s="21"/>
      <c r="L108" s="17">
        <v>2544</v>
      </c>
      <c r="M108" s="18">
        <v>0.98129999999999995</v>
      </c>
      <c r="N108" s="22">
        <f t="shared" si="30"/>
        <v>2496.4272000000001</v>
      </c>
      <c r="O108" s="38"/>
      <c r="P108" s="24">
        <f t="shared" si="31"/>
        <v>47.572799999999916</v>
      </c>
      <c r="Q108" s="25"/>
      <c r="R108" s="26">
        <f t="shared" si="35"/>
        <v>2701.5</v>
      </c>
      <c r="S108" s="27">
        <f t="shared" si="27"/>
        <v>2665.8487500000001</v>
      </c>
      <c r="T108" s="28">
        <f t="shared" si="32"/>
        <v>2665.8487500000001</v>
      </c>
      <c r="U108" s="60"/>
      <c r="V108" s="101"/>
      <c r="W108" s="101"/>
      <c r="X108" s="103"/>
      <c r="Y108" s="60"/>
      <c r="Z108" s="60"/>
      <c r="AA108" s="77">
        <f t="shared" si="29"/>
        <v>2734.5</v>
      </c>
      <c r="AB108" s="78"/>
    </row>
    <row r="109" spans="1:28" x14ac:dyDescent="0.25">
      <c r="A109" s="212"/>
      <c r="B109" s="29" t="s">
        <v>147</v>
      </c>
      <c r="C109" s="29" t="s">
        <v>302</v>
      </c>
      <c r="D109" s="29" t="s">
        <v>394</v>
      </c>
      <c r="E109" s="16" t="s">
        <v>148</v>
      </c>
      <c r="F109" s="17">
        <v>1709</v>
      </c>
      <c r="G109" s="30">
        <v>0.99590000000000001</v>
      </c>
      <c r="H109" s="19">
        <f t="shared" si="33"/>
        <v>1701.9930999999999</v>
      </c>
      <c r="I109" s="20">
        <f t="shared" si="34"/>
        <v>7.0069000000000869</v>
      </c>
      <c r="J109" s="30"/>
      <c r="K109" s="21"/>
      <c r="L109" s="17">
        <v>939</v>
      </c>
      <c r="M109" s="30">
        <v>0.9536</v>
      </c>
      <c r="N109" s="22">
        <f t="shared" si="30"/>
        <v>895.43039999999996</v>
      </c>
      <c r="O109" s="38"/>
      <c r="P109" s="24">
        <f t="shared" si="31"/>
        <v>43.569600000000037</v>
      </c>
      <c r="Q109" s="25"/>
      <c r="R109" s="26">
        <f t="shared" si="35"/>
        <v>1324</v>
      </c>
      <c r="S109" s="27">
        <f t="shared" si="27"/>
        <v>1298.7117499999999</v>
      </c>
      <c r="T109" s="28">
        <f t="shared" si="32"/>
        <v>1298.7117499999999</v>
      </c>
      <c r="U109" s="60"/>
      <c r="V109" s="101"/>
      <c r="W109" s="101"/>
      <c r="X109" s="103"/>
      <c r="Y109" s="60"/>
      <c r="Z109" s="60"/>
      <c r="AA109" s="77">
        <f t="shared" si="29"/>
        <v>1954.5</v>
      </c>
      <c r="AB109" s="78"/>
    </row>
    <row r="110" spans="1:28" x14ac:dyDescent="0.25">
      <c r="A110" s="212"/>
      <c r="B110" s="29" t="s">
        <v>149</v>
      </c>
      <c r="C110" s="29" t="s">
        <v>302</v>
      </c>
      <c r="D110" s="29" t="s">
        <v>394</v>
      </c>
      <c r="E110" s="16" t="s">
        <v>150</v>
      </c>
      <c r="F110" s="17">
        <v>1732</v>
      </c>
      <c r="G110" s="18">
        <v>0.98240000000000005</v>
      </c>
      <c r="H110" s="19">
        <f t="shared" si="33"/>
        <v>1701.5168000000001</v>
      </c>
      <c r="I110" s="20">
        <f t="shared" si="34"/>
        <v>30.483199999999897</v>
      </c>
      <c r="J110" s="18"/>
      <c r="K110" s="21"/>
      <c r="L110" s="17">
        <v>1528</v>
      </c>
      <c r="M110" s="18">
        <v>0.97250000000000003</v>
      </c>
      <c r="N110" s="22">
        <f t="shared" si="30"/>
        <v>1485.98</v>
      </c>
      <c r="O110" s="38"/>
      <c r="P110" s="24">
        <f t="shared" si="31"/>
        <v>42.019999999999982</v>
      </c>
      <c r="Q110" s="25"/>
      <c r="R110" s="26">
        <f t="shared" si="35"/>
        <v>1630</v>
      </c>
      <c r="S110" s="27">
        <f t="shared" si="27"/>
        <v>1593.7483999999999</v>
      </c>
      <c r="T110" s="28">
        <f t="shared" si="32"/>
        <v>1593.7483999999999</v>
      </c>
      <c r="U110" s="60"/>
      <c r="V110" s="101"/>
      <c r="W110" s="101"/>
      <c r="X110" s="103"/>
      <c r="Y110" s="60"/>
      <c r="Z110" s="60"/>
      <c r="AA110" s="77">
        <f t="shared" si="29"/>
        <v>2791.5</v>
      </c>
      <c r="AB110" s="78"/>
    </row>
    <row r="111" spans="1:28" x14ac:dyDescent="0.25">
      <c r="A111" s="212"/>
      <c r="B111" s="29">
        <v>55</v>
      </c>
      <c r="C111" s="29" t="s">
        <v>302</v>
      </c>
      <c r="D111" s="29" t="s">
        <v>394</v>
      </c>
      <c r="E111" s="16" t="s">
        <v>152</v>
      </c>
      <c r="F111" s="17">
        <v>3598</v>
      </c>
      <c r="G111" s="18">
        <v>0.98119999999999996</v>
      </c>
      <c r="H111" s="19">
        <f t="shared" si="33"/>
        <v>3530.3575999999998</v>
      </c>
      <c r="I111" s="20">
        <f t="shared" si="34"/>
        <v>67.64240000000018</v>
      </c>
      <c r="J111" s="18"/>
      <c r="K111" s="21"/>
      <c r="L111" s="17">
        <v>2724</v>
      </c>
      <c r="M111" s="18">
        <v>0.95850000000000002</v>
      </c>
      <c r="N111" s="22">
        <f t="shared" si="30"/>
        <v>2610.9540000000002</v>
      </c>
      <c r="O111" s="38"/>
      <c r="P111" s="24">
        <f t="shared" si="31"/>
        <v>113.04599999999982</v>
      </c>
      <c r="Q111" s="25"/>
      <c r="R111" s="26">
        <f t="shared" si="35"/>
        <v>3161</v>
      </c>
      <c r="S111" s="27">
        <f t="shared" si="27"/>
        <v>3070.6558</v>
      </c>
      <c r="T111" s="28">
        <f t="shared" si="32"/>
        <v>3070.6558</v>
      </c>
      <c r="U111" s="60"/>
      <c r="V111" s="101"/>
      <c r="W111" s="101"/>
      <c r="X111" s="103"/>
      <c r="Y111" s="60"/>
      <c r="Z111" s="60"/>
      <c r="AA111" s="77">
        <f t="shared" si="29"/>
        <v>1981.5</v>
      </c>
      <c r="AB111" s="78"/>
    </row>
    <row r="112" spans="1:28" x14ac:dyDescent="0.25">
      <c r="A112" s="212"/>
      <c r="B112" s="29">
        <v>56</v>
      </c>
      <c r="C112" s="29" t="s">
        <v>302</v>
      </c>
      <c r="D112" s="29" t="s">
        <v>395</v>
      </c>
      <c r="E112" s="16" t="s">
        <v>153</v>
      </c>
      <c r="F112" s="17">
        <v>2821</v>
      </c>
      <c r="G112" s="18">
        <v>0.9748</v>
      </c>
      <c r="H112" s="19">
        <f t="shared" si="33"/>
        <v>2749.9108000000001</v>
      </c>
      <c r="I112" s="20">
        <f t="shared" si="34"/>
        <v>71.089199999999892</v>
      </c>
      <c r="J112" s="18"/>
      <c r="K112" s="21"/>
      <c r="L112" s="17">
        <v>2254</v>
      </c>
      <c r="M112" s="18">
        <v>0.96870000000000001</v>
      </c>
      <c r="N112" s="22">
        <f t="shared" si="30"/>
        <v>2183.4497999999999</v>
      </c>
      <c r="O112" s="38"/>
      <c r="P112" s="24">
        <f t="shared" si="31"/>
        <v>70.550200000000132</v>
      </c>
      <c r="Q112" s="25"/>
      <c r="R112" s="26">
        <f t="shared" si="35"/>
        <v>2537.5</v>
      </c>
      <c r="S112" s="27">
        <f t="shared" si="27"/>
        <v>2466.6803</v>
      </c>
      <c r="T112" s="28">
        <f t="shared" si="32"/>
        <v>2466.6803</v>
      </c>
      <c r="U112" s="60"/>
      <c r="V112" s="101"/>
      <c r="W112" s="101"/>
      <c r="X112" s="103"/>
      <c r="Y112" s="60"/>
      <c r="Z112" s="60"/>
      <c r="AA112" s="77">
        <f t="shared" si="29"/>
        <v>3086</v>
      </c>
      <c r="AB112" s="78"/>
    </row>
    <row r="113" spans="1:28" x14ac:dyDescent="0.25">
      <c r="A113" s="212"/>
      <c r="B113" s="29" t="s">
        <v>154</v>
      </c>
      <c r="C113" s="29" t="s">
        <v>302</v>
      </c>
      <c r="D113" s="29" t="s">
        <v>395</v>
      </c>
      <c r="E113" s="16" t="s">
        <v>155</v>
      </c>
      <c r="F113" s="17">
        <v>5773</v>
      </c>
      <c r="G113" s="18">
        <v>0.98260000000000003</v>
      </c>
      <c r="H113" s="19">
        <f t="shared" si="33"/>
        <v>5672.5497999999998</v>
      </c>
      <c r="I113" s="20">
        <f t="shared" si="34"/>
        <v>100.45020000000022</v>
      </c>
      <c r="J113" s="18"/>
      <c r="K113" s="21"/>
      <c r="L113" s="17">
        <v>4440</v>
      </c>
      <c r="M113" s="18">
        <v>0.96550000000000002</v>
      </c>
      <c r="N113" s="22">
        <f t="shared" si="30"/>
        <v>4286.82</v>
      </c>
      <c r="O113" s="38"/>
      <c r="P113" s="24">
        <f t="shared" si="31"/>
        <v>153.18000000000029</v>
      </c>
      <c r="Q113" s="25"/>
      <c r="R113" s="26">
        <f t="shared" si="35"/>
        <v>5106.5</v>
      </c>
      <c r="S113" s="27">
        <f t="shared" si="27"/>
        <v>4979.6849000000002</v>
      </c>
      <c r="T113" s="28">
        <f t="shared" si="32"/>
        <v>4979.6849000000002</v>
      </c>
      <c r="U113" s="60"/>
      <c r="V113" s="101"/>
      <c r="W113" s="101"/>
      <c r="X113" s="103"/>
      <c r="Y113" s="60"/>
      <c r="Z113" s="60"/>
      <c r="AA113" s="77">
        <f t="shared" si="29"/>
        <v>6868</v>
      </c>
      <c r="AB113" s="78"/>
    </row>
    <row r="114" spans="1:28" x14ac:dyDescent="0.25">
      <c r="A114" s="212"/>
      <c r="B114" s="29">
        <v>58</v>
      </c>
      <c r="C114" s="29" t="s">
        <v>303</v>
      </c>
      <c r="D114" s="29" t="s">
        <v>395</v>
      </c>
      <c r="E114" s="16" t="s">
        <v>156</v>
      </c>
      <c r="F114" s="17">
        <v>10235</v>
      </c>
      <c r="G114" s="18">
        <v>0.96989999999999998</v>
      </c>
      <c r="H114" s="19">
        <f t="shared" si="33"/>
        <v>9926.9264999999996</v>
      </c>
      <c r="I114" s="20">
        <f t="shared" si="34"/>
        <v>308.07350000000042</v>
      </c>
      <c r="J114" s="18"/>
      <c r="K114" s="21"/>
      <c r="L114" s="17">
        <v>10138</v>
      </c>
      <c r="M114" s="18">
        <v>0.9788</v>
      </c>
      <c r="N114" s="22">
        <f t="shared" si="30"/>
        <v>9923.0743999999995</v>
      </c>
      <c r="O114" s="38"/>
      <c r="P114" s="24">
        <f t="shared" si="31"/>
        <v>214.92560000000049</v>
      </c>
      <c r="Q114" s="25"/>
      <c r="R114" s="26">
        <f t="shared" si="35"/>
        <v>10186.5</v>
      </c>
      <c r="S114" s="27">
        <f t="shared" si="27"/>
        <v>9925.0004499999995</v>
      </c>
      <c r="T114" s="28">
        <f t="shared" si="32"/>
        <v>9925.0004499999995</v>
      </c>
      <c r="U114" s="60"/>
      <c r="V114" s="101"/>
      <c r="W114" s="101"/>
      <c r="X114" s="103"/>
      <c r="Y114" s="60"/>
      <c r="Z114" s="60"/>
      <c r="AA114" s="77">
        <f t="shared" si="29"/>
        <v>5050.5</v>
      </c>
      <c r="AB114" s="78"/>
    </row>
    <row r="115" spans="1:28" x14ac:dyDescent="0.25">
      <c r="A115" s="212"/>
      <c r="B115" s="29" t="s">
        <v>330</v>
      </c>
      <c r="C115" s="29" t="s">
        <v>304</v>
      </c>
      <c r="D115" s="29" t="s">
        <v>395</v>
      </c>
      <c r="E115" s="16" t="s">
        <v>157</v>
      </c>
      <c r="F115" s="17">
        <v>8028</v>
      </c>
      <c r="G115" s="18">
        <v>0.98750000000000004</v>
      </c>
      <c r="H115" s="19">
        <f t="shared" si="33"/>
        <v>7927.6500000000005</v>
      </c>
      <c r="I115" s="20">
        <f t="shared" si="34"/>
        <v>100.34999999999945</v>
      </c>
      <c r="J115" s="18"/>
      <c r="K115" s="21"/>
      <c r="L115" s="17">
        <v>7280</v>
      </c>
      <c r="M115" s="30">
        <v>0.9708</v>
      </c>
      <c r="N115" s="22">
        <f t="shared" si="30"/>
        <v>7067.424</v>
      </c>
      <c r="O115" s="38"/>
      <c r="P115" s="24">
        <f t="shared" si="31"/>
        <v>212.57600000000002</v>
      </c>
      <c r="Q115" s="25"/>
      <c r="R115" s="26">
        <f t="shared" si="35"/>
        <v>7654</v>
      </c>
      <c r="S115" s="27">
        <f t="shared" si="27"/>
        <v>7497.5370000000003</v>
      </c>
      <c r="T115" s="28">
        <f t="shared" si="32"/>
        <v>7497.5370000000003</v>
      </c>
      <c r="U115" s="60"/>
      <c r="V115" s="101"/>
      <c r="W115" s="101"/>
      <c r="X115" s="103"/>
      <c r="Y115" s="60"/>
      <c r="Z115" s="60"/>
      <c r="AA115" s="77">
        <f t="shared" si="29"/>
        <v>6962.5</v>
      </c>
      <c r="AB115" s="78"/>
    </row>
    <row r="116" spans="1:28" x14ac:dyDescent="0.25">
      <c r="A116" s="212"/>
      <c r="B116" s="29" t="s">
        <v>331</v>
      </c>
      <c r="C116" s="29" t="s">
        <v>303</v>
      </c>
      <c r="D116" s="29" t="s">
        <v>395</v>
      </c>
      <c r="E116" s="16" t="s">
        <v>158</v>
      </c>
      <c r="F116" s="17">
        <v>8471</v>
      </c>
      <c r="G116" s="18">
        <v>0.97729999999999995</v>
      </c>
      <c r="H116" s="19">
        <f t="shared" si="33"/>
        <v>8278.7083000000002</v>
      </c>
      <c r="I116" s="20">
        <f t="shared" si="34"/>
        <v>192.29169999999976</v>
      </c>
      <c r="J116" s="18"/>
      <c r="K116" s="21"/>
      <c r="L116" s="17">
        <v>8152</v>
      </c>
      <c r="M116" s="18">
        <v>0.9516</v>
      </c>
      <c r="N116" s="22">
        <f t="shared" si="30"/>
        <v>7757.4431999999997</v>
      </c>
      <c r="O116" s="38"/>
      <c r="P116" s="24">
        <f t="shared" si="31"/>
        <v>394.55680000000029</v>
      </c>
      <c r="Q116" s="25"/>
      <c r="R116" s="26">
        <f t="shared" si="35"/>
        <v>8311.5</v>
      </c>
      <c r="S116" s="27">
        <f t="shared" si="27"/>
        <v>8018.07575</v>
      </c>
      <c r="T116" s="28">
        <f t="shared" si="32"/>
        <v>8018.07575</v>
      </c>
      <c r="U116" s="60"/>
      <c r="V116" s="101"/>
      <c r="W116" s="101"/>
      <c r="X116" s="103"/>
      <c r="Y116" s="60"/>
      <c r="Z116" s="60"/>
      <c r="AA116" s="77">
        <f t="shared" si="29"/>
        <v>9603.5</v>
      </c>
      <c r="AB116" s="78"/>
    </row>
    <row r="117" spans="1:28" x14ac:dyDescent="0.25">
      <c r="A117" s="212"/>
      <c r="B117" s="29" t="s">
        <v>159</v>
      </c>
      <c r="C117" s="29" t="s">
        <v>302</v>
      </c>
      <c r="D117" s="29" t="s">
        <v>395</v>
      </c>
      <c r="E117" s="16" t="s">
        <v>160</v>
      </c>
      <c r="F117" s="17">
        <v>9153</v>
      </c>
      <c r="G117" s="18">
        <v>0.98619999999999997</v>
      </c>
      <c r="H117" s="19">
        <f t="shared" si="33"/>
        <v>9026.6885999999995</v>
      </c>
      <c r="I117" s="20">
        <f t="shared" si="34"/>
        <v>126.3114000000005</v>
      </c>
      <c r="J117" s="18"/>
      <c r="K117" s="21"/>
      <c r="L117" s="17">
        <v>8972</v>
      </c>
      <c r="M117" s="18">
        <v>0.92669999999999997</v>
      </c>
      <c r="N117" s="22">
        <f t="shared" si="30"/>
        <v>8314.3523999999998</v>
      </c>
      <c r="O117" s="38"/>
      <c r="P117" s="24">
        <f t="shared" si="31"/>
        <v>657.64760000000024</v>
      </c>
      <c r="Q117" s="25"/>
      <c r="R117" s="26">
        <f t="shared" si="35"/>
        <v>9062.5</v>
      </c>
      <c r="S117" s="27">
        <f>((H117+N117)/2)</f>
        <v>8670.5204999999987</v>
      </c>
      <c r="T117" s="28">
        <f t="shared" si="32"/>
        <v>8670.5204999999987</v>
      </c>
      <c r="U117" s="60"/>
      <c r="V117" s="101"/>
      <c r="W117" s="101"/>
      <c r="X117" s="103"/>
      <c r="Y117" s="60"/>
      <c r="Z117" s="60"/>
      <c r="AA117" s="77">
        <f t="shared" si="29"/>
        <v>11140.5</v>
      </c>
      <c r="AB117" s="78"/>
    </row>
    <row r="118" spans="1:28" x14ac:dyDescent="0.25">
      <c r="A118" s="212"/>
      <c r="B118" s="29" t="s">
        <v>161</v>
      </c>
      <c r="C118" s="29" t="s">
        <v>302</v>
      </c>
      <c r="D118" s="29" t="s">
        <v>395</v>
      </c>
      <c r="E118" s="16" t="s">
        <v>162</v>
      </c>
      <c r="F118" s="17">
        <v>7411</v>
      </c>
      <c r="G118" s="18">
        <v>0.98560000000000003</v>
      </c>
      <c r="H118" s="19">
        <f t="shared" si="33"/>
        <v>7304.2816000000003</v>
      </c>
      <c r="I118" s="20">
        <f t="shared" si="34"/>
        <v>106.71839999999975</v>
      </c>
      <c r="J118" s="18"/>
      <c r="K118" s="21"/>
      <c r="L118" s="17">
        <v>14253</v>
      </c>
      <c r="M118" s="18">
        <v>0.97640000000000005</v>
      </c>
      <c r="N118" s="22">
        <f t="shared" si="30"/>
        <v>13916.629200000001</v>
      </c>
      <c r="O118" s="38"/>
      <c r="P118" s="24">
        <f t="shared" si="31"/>
        <v>336.37079999999878</v>
      </c>
      <c r="Q118" s="25"/>
      <c r="R118" s="26">
        <f t="shared" si="35"/>
        <v>10832</v>
      </c>
      <c r="S118" s="27">
        <f t="shared" si="27"/>
        <v>10610.455400000001</v>
      </c>
      <c r="T118" s="28">
        <f t="shared" si="32"/>
        <v>10610.455400000001</v>
      </c>
      <c r="U118" s="60"/>
      <c r="V118" s="101"/>
      <c r="W118" s="101"/>
      <c r="X118" s="103"/>
      <c r="Y118" s="60"/>
      <c r="Z118" s="60"/>
      <c r="AA118" s="77">
        <f t="shared" si="29"/>
        <v>7143.5</v>
      </c>
      <c r="AB118" s="78"/>
    </row>
    <row r="119" spans="1:28" x14ac:dyDescent="0.25">
      <c r="A119" s="212"/>
      <c r="B119" s="29" t="s">
        <v>163</v>
      </c>
      <c r="C119" s="29" t="s">
        <v>303</v>
      </c>
      <c r="D119" s="29" t="s">
        <v>395</v>
      </c>
      <c r="E119" s="16" t="s">
        <v>164</v>
      </c>
      <c r="F119" s="17">
        <v>5844</v>
      </c>
      <c r="G119" s="18">
        <v>0.99780000000000002</v>
      </c>
      <c r="H119" s="19">
        <f t="shared" si="33"/>
        <v>5831.1432000000004</v>
      </c>
      <c r="I119" s="20">
        <f t="shared" si="34"/>
        <v>12.856799999999566</v>
      </c>
      <c r="J119" s="18"/>
      <c r="K119" s="21"/>
      <c r="L119" s="17">
        <v>5816</v>
      </c>
      <c r="M119" s="18">
        <v>0.98360000000000003</v>
      </c>
      <c r="N119" s="22">
        <f t="shared" si="30"/>
        <v>5720.6176000000005</v>
      </c>
      <c r="O119" s="38"/>
      <c r="P119" s="24">
        <f t="shared" si="31"/>
        <v>95.382399999999507</v>
      </c>
      <c r="Q119" s="25"/>
      <c r="R119" s="26">
        <f t="shared" si="35"/>
        <v>5830</v>
      </c>
      <c r="S119" s="27">
        <f t="shared" si="27"/>
        <v>5775.8804</v>
      </c>
      <c r="T119" s="28">
        <f t="shared" si="32"/>
        <v>5775.8804</v>
      </c>
      <c r="U119" s="60"/>
      <c r="V119" s="101"/>
      <c r="W119" s="101"/>
      <c r="X119" s="103"/>
      <c r="Y119" s="60"/>
      <c r="Z119" s="60"/>
      <c r="AA119" s="77">
        <f t="shared" si="29"/>
        <v>8174.5</v>
      </c>
      <c r="AB119" s="78"/>
    </row>
    <row r="120" spans="1:28" x14ac:dyDescent="0.25">
      <c r="A120" s="212"/>
      <c r="B120" s="29" t="s">
        <v>165</v>
      </c>
      <c r="C120" s="29" t="s">
        <v>303</v>
      </c>
      <c r="D120" s="29" t="s">
        <v>395</v>
      </c>
      <c r="E120" s="16" t="s">
        <v>166</v>
      </c>
      <c r="F120" s="17">
        <v>7524</v>
      </c>
      <c r="G120" s="18">
        <v>0.95240000000000002</v>
      </c>
      <c r="H120" s="19">
        <f t="shared" si="33"/>
        <v>7165.8576000000003</v>
      </c>
      <c r="I120" s="20">
        <f t="shared" si="34"/>
        <v>358.14239999999972</v>
      </c>
      <c r="J120" s="18"/>
      <c r="K120" s="21"/>
      <c r="L120" s="17">
        <v>7196</v>
      </c>
      <c r="M120" s="18">
        <v>0.98219999999999996</v>
      </c>
      <c r="N120" s="22">
        <f t="shared" si="30"/>
        <v>7067.9111999999996</v>
      </c>
      <c r="O120" s="38"/>
      <c r="P120" s="24">
        <f t="shared" si="31"/>
        <v>128.08880000000045</v>
      </c>
      <c r="Q120" s="25"/>
      <c r="R120" s="26">
        <f t="shared" si="35"/>
        <v>7360</v>
      </c>
      <c r="S120" s="27">
        <f t="shared" si="27"/>
        <v>7116.8843999999999</v>
      </c>
      <c r="T120" s="28">
        <f t="shared" si="32"/>
        <v>7116.8843999999999</v>
      </c>
      <c r="U120" s="60"/>
      <c r="V120" s="101"/>
      <c r="W120" s="101"/>
      <c r="X120" s="103"/>
      <c r="Y120" s="60"/>
      <c r="Z120" s="60"/>
      <c r="AA120" s="77">
        <f t="shared" si="29"/>
        <v>5542.5</v>
      </c>
      <c r="AB120" s="78"/>
    </row>
    <row r="121" spans="1:28" x14ac:dyDescent="0.25">
      <c r="A121" s="212"/>
      <c r="B121" s="29" t="s">
        <v>167</v>
      </c>
      <c r="C121" s="29" t="s">
        <v>303</v>
      </c>
      <c r="D121" s="29" t="s">
        <v>394</v>
      </c>
      <c r="E121" s="16" t="s">
        <v>168</v>
      </c>
      <c r="F121" s="44">
        <v>3881</v>
      </c>
      <c r="G121" s="18">
        <v>0.99560000000000004</v>
      </c>
      <c r="H121" s="19">
        <f t="shared" si="33"/>
        <v>3863.9236000000001</v>
      </c>
      <c r="I121" s="20">
        <f t="shared" si="34"/>
        <v>17.076399999999921</v>
      </c>
      <c r="J121" s="18"/>
      <c r="K121" s="21"/>
      <c r="L121" s="17">
        <v>3674</v>
      </c>
      <c r="M121" s="18">
        <v>0.97950000000000004</v>
      </c>
      <c r="N121" s="22">
        <f t="shared" si="30"/>
        <v>3598.683</v>
      </c>
      <c r="O121" s="38"/>
      <c r="P121" s="24">
        <f t="shared" si="31"/>
        <v>75.317000000000007</v>
      </c>
      <c r="Q121" s="25"/>
      <c r="R121" s="26">
        <f t="shared" si="35"/>
        <v>3777.5</v>
      </c>
      <c r="S121" s="27">
        <f t="shared" si="27"/>
        <v>3731.3033</v>
      </c>
      <c r="T121" s="28">
        <f t="shared" si="32"/>
        <v>3731.3033</v>
      </c>
      <c r="U121" s="60"/>
      <c r="V121" s="101"/>
      <c r="W121" s="101"/>
      <c r="X121" s="103"/>
      <c r="Y121" s="60"/>
      <c r="Z121" s="60"/>
      <c r="AA121" s="77">
        <f t="shared" si="29"/>
        <v>4529.5</v>
      </c>
      <c r="AB121" s="78"/>
    </row>
    <row r="122" spans="1:28" x14ac:dyDescent="0.25">
      <c r="A122" s="212"/>
      <c r="B122" s="29">
        <v>140</v>
      </c>
      <c r="C122" s="29" t="s">
        <v>302</v>
      </c>
      <c r="D122" s="29" t="s">
        <v>395</v>
      </c>
      <c r="E122" s="16" t="s">
        <v>169</v>
      </c>
      <c r="F122" s="44">
        <v>3109</v>
      </c>
      <c r="G122" s="18">
        <v>0.98260000000000003</v>
      </c>
      <c r="H122" s="19">
        <f t="shared" si="33"/>
        <v>3054.9034000000001</v>
      </c>
      <c r="I122" s="20">
        <f t="shared" si="34"/>
        <v>54.096599999999853</v>
      </c>
      <c r="J122" s="18"/>
      <c r="K122" s="22"/>
      <c r="L122" s="17">
        <v>3215</v>
      </c>
      <c r="M122" s="18">
        <v>0.99960000000000004</v>
      </c>
      <c r="N122" s="22">
        <f t="shared" si="30"/>
        <v>3213.7139999999999</v>
      </c>
      <c r="O122" s="38"/>
      <c r="P122" s="24">
        <f t="shared" si="31"/>
        <v>1.2860000000000582</v>
      </c>
      <c r="Q122" s="25"/>
      <c r="R122" s="26">
        <f t="shared" si="35"/>
        <v>3162</v>
      </c>
      <c r="S122" s="27">
        <f t="shared" si="27"/>
        <v>3134.3087</v>
      </c>
      <c r="T122" s="28">
        <f t="shared" si="32"/>
        <v>3134.3087</v>
      </c>
      <c r="U122" s="60"/>
      <c r="V122" s="101"/>
      <c r="W122" s="101"/>
      <c r="X122" s="103"/>
      <c r="Y122" s="60"/>
      <c r="Z122" s="60"/>
      <c r="AA122" s="77">
        <f t="shared" si="29"/>
        <v>8705.5</v>
      </c>
      <c r="AB122" s="78"/>
    </row>
    <row r="123" spans="1:28" x14ac:dyDescent="0.25">
      <c r="A123" s="212"/>
      <c r="B123" s="29">
        <v>141</v>
      </c>
      <c r="C123" s="29" t="s">
        <v>302</v>
      </c>
      <c r="D123" s="29" t="s">
        <v>395</v>
      </c>
      <c r="E123" s="16" t="s">
        <v>170</v>
      </c>
      <c r="F123" s="44">
        <v>10086</v>
      </c>
      <c r="G123" s="18">
        <v>0.9919</v>
      </c>
      <c r="H123" s="19">
        <f t="shared" si="33"/>
        <v>10004.303400000001</v>
      </c>
      <c r="I123" s="20">
        <f t="shared" si="34"/>
        <v>81.696599999999307</v>
      </c>
      <c r="J123" s="18"/>
      <c r="K123" s="22"/>
      <c r="L123" s="17">
        <v>9887</v>
      </c>
      <c r="M123" s="18">
        <v>0.95389999999999997</v>
      </c>
      <c r="N123" s="22">
        <f t="shared" si="30"/>
        <v>9431.2093000000004</v>
      </c>
      <c r="O123" s="38"/>
      <c r="P123" s="24">
        <f t="shared" si="31"/>
        <v>455.79069999999956</v>
      </c>
      <c r="Q123" s="25"/>
      <c r="R123" s="26">
        <f t="shared" si="35"/>
        <v>9986.5</v>
      </c>
      <c r="S123" s="27">
        <f t="shared" si="27"/>
        <v>9717.7563499999997</v>
      </c>
      <c r="T123" s="28">
        <f t="shared" si="32"/>
        <v>9717.7563499999997</v>
      </c>
      <c r="U123" s="60"/>
      <c r="V123" s="101"/>
      <c r="W123" s="101"/>
      <c r="X123" s="103"/>
      <c r="Y123" s="60"/>
      <c r="Z123" s="60"/>
      <c r="AA123" s="77">
        <f t="shared" si="29"/>
        <v>2944</v>
      </c>
      <c r="AB123" s="78"/>
    </row>
    <row r="124" spans="1:28" x14ac:dyDescent="0.25">
      <c r="A124" s="212"/>
      <c r="B124" s="29">
        <v>146</v>
      </c>
      <c r="C124" s="29" t="s">
        <v>302</v>
      </c>
      <c r="D124" s="29" t="s">
        <v>394</v>
      </c>
      <c r="E124" s="16" t="s">
        <v>171</v>
      </c>
      <c r="F124" s="44">
        <v>2436</v>
      </c>
      <c r="G124" s="18">
        <v>0.99309999999999998</v>
      </c>
      <c r="H124" s="19">
        <f t="shared" si="33"/>
        <v>2419.1916000000001</v>
      </c>
      <c r="I124" s="20">
        <f t="shared" si="34"/>
        <v>16.808399999999892</v>
      </c>
      <c r="J124" s="18"/>
      <c r="K124" s="22"/>
      <c r="L124" s="50">
        <v>2007</v>
      </c>
      <c r="M124" s="18">
        <v>0.98380000000000001</v>
      </c>
      <c r="N124" s="22">
        <f t="shared" si="30"/>
        <v>1974.4866</v>
      </c>
      <c r="O124" s="38"/>
      <c r="P124" s="24">
        <f t="shared" si="31"/>
        <v>32.513400000000047</v>
      </c>
      <c r="Q124" s="25"/>
      <c r="R124" s="26">
        <f>((F124+L124)/2)</f>
        <v>2221.5</v>
      </c>
      <c r="S124" s="27">
        <f>((H124+N124)/2)</f>
        <v>2196.8391000000001</v>
      </c>
      <c r="T124" s="28">
        <f t="shared" si="32"/>
        <v>2196.8391000000001</v>
      </c>
      <c r="U124" s="60"/>
      <c r="V124" s="101"/>
      <c r="W124" s="101"/>
      <c r="X124" s="103"/>
      <c r="Y124" s="60"/>
      <c r="Z124" s="60"/>
      <c r="AA124" s="77">
        <f t="shared" si="29"/>
        <v>54084.5</v>
      </c>
      <c r="AB124" s="78"/>
    </row>
    <row r="125" spans="1:28" x14ac:dyDescent="0.25">
      <c r="A125" s="212"/>
      <c r="B125" s="29"/>
      <c r="C125" s="29"/>
      <c r="D125" s="29"/>
      <c r="E125" s="16"/>
      <c r="F125" s="17">
        <f>SUM(F105:F124)</f>
        <v>105027</v>
      </c>
      <c r="G125" s="18"/>
      <c r="H125" s="19">
        <f>SUM(H105:H124)</f>
        <v>103243.46650000001</v>
      </c>
      <c r="I125" s="105"/>
      <c r="J125" s="106"/>
      <c r="K125" s="45"/>
      <c r="L125" s="46">
        <f>SUM(L105:L124)</f>
        <v>105060</v>
      </c>
      <c r="M125" s="18"/>
      <c r="N125" s="22">
        <f>SUM(N105:N124)</f>
        <v>101623.14330000001</v>
      </c>
      <c r="O125" s="37"/>
      <c r="P125" s="108"/>
      <c r="Q125" s="36"/>
      <c r="R125" s="26">
        <f>SUM(R105:R124)</f>
        <v>105043.5</v>
      </c>
      <c r="S125" s="27">
        <f>SUM(S105:S124)</f>
        <v>102433.30489999999</v>
      </c>
      <c r="T125" s="28">
        <f>AVERAGE(T105:T124)</f>
        <v>5121.6652449999992</v>
      </c>
      <c r="U125" s="120">
        <f>(R126-T127)/T127</f>
        <v>6.8818681318681352E-2</v>
      </c>
      <c r="V125" s="101">
        <f>N125</f>
        <v>101623.14330000001</v>
      </c>
      <c r="W125" s="101">
        <f>H125</f>
        <v>103243.46650000001</v>
      </c>
      <c r="X125" s="115">
        <f>(W125-V125)/V125</f>
        <v>1.5944431035917375E-2</v>
      </c>
      <c r="Y125" s="26">
        <f>F122+L125</f>
        <v>108169</v>
      </c>
      <c r="Z125" s="111">
        <f>(Y125-200999)/200999</f>
        <v>-0.46184309374673505</v>
      </c>
      <c r="AA125" s="78"/>
      <c r="AB125" s="78"/>
    </row>
    <row r="126" spans="1:28" hidden="1" x14ac:dyDescent="0.25">
      <c r="A126" s="212"/>
      <c r="B126" s="29"/>
      <c r="C126" s="29"/>
      <c r="D126" s="207"/>
      <c r="E126" s="16"/>
      <c r="F126" s="17"/>
      <c r="G126" s="18">
        <f>AVERAGE(G105:G125)</f>
        <v>0.98498500000000022</v>
      </c>
      <c r="H126" s="19"/>
      <c r="I126" s="105">
        <f>SUM(I105:I125)</f>
        <v>1783.5334999999982</v>
      </c>
      <c r="J126" s="106"/>
      <c r="K126" s="48"/>
      <c r="L126" s="46"/>
      <c r="M126" s="18">
        <f>AVERAGE(M105:M125)</f>
        <v>0.96897000000000022</v>
      </c>
      <c r="N126" s="22"/>
      <c r="O126" s="37"/>
      <c r="P126" s="108">
        <f>SUM(P105:P125)</f>
        <v>3436.8566999999994</v>
      </c>
      <c r="Q126" s="49"/>
      <c r="R126" s="26">
        <f>AVERAGE(R105:R124)</f>
        <v>5252.1750000000002</v>
      </c>
      <c r="S126" s="27"/>
      <c r="T126" s="119" t="s">
        <v>463</v>
      </c>
      <c r="U126" s="120"/>
      <c r="V126" s="101"/>
      <c r="W126" s="114" t="s">
        <v>317</v>
      </c>
      <c r="X126" s="115"/>
      <c r="Y126" s="116" t="s">
        <v>332</v>
      </c>
      <c r="Z126" s="60"/>
      <c r="AA126" s="78"/>
      <c r="AB126" s="78"/>
    </row>
    <row r="127" spans="1:28" x14ac:dyDescent="0.25">
      <c r="A127" s="112"/>
      <c r="B127" s="29"/>
      <c r="C127" s="29"/>
      <c r="D127" s="208"/>
      <c r="E127" s="16"/>
      <c r="F127" s="17"/>
      <c r="G127" s="18"/>
      <c r="H127" s="19"/>
      <c r="I127" s="105"/>
      <c r="J127" s="106"/>
      <c r="K127" s="48"/>
      <c r="L127" s="46"/>
      <c r="M127" s="18"/>
      <c r="N127" s="22"/>
      <c r="O127" s="37"/>
      <c r="P127" s="108"/>
      <c r="Q127" s="49"/>
      <c r="R127" s="26"/>
      <c r="S127" s="27"/>
      <c r="T127" s="28">
        <v>4914</v>
      </c>
      <c r="U127" s="60"/>
      <c r="V127" s="101"/>
      <c r="W127" s="101"/>
      <c r="X127" s="103"/>
      <c r="Y127" s="60"/>
      <c r="Z127" s="60"/>
      <c r="AA127" s="78"/>
      <c r="AB127" s="78"/>
    </row>
    <row r="128" spans="1:28" x14ac:dyDescent="0.25">
      <c r="A128" s="212" t="s">
        <v>333</v>
      </c>
      <c r="B128" s="29" t="s">
        <v>334</v>
      </c>
      <c r="C128" s="29" t="s">
        <v>302</v>
      </c>
      <c r="D128" s="29" t="s">
        <v>395</v>
      </c>
      <c r="E128" s="16" t="s">
        <v>172</v>
      </c>
      <c r="F128" s="17">
        <v>14065</v>
      </c>
      <c r="G128" s="18">
        <v>0.9899</v>
      </c>
      <c r="H128" s="19">
        <f>F128*G128</f>
        <v>13922.943499999999</v>
      </c>
      <c r="I128" s="20">
        <f>F128-H128</f>
        <v>142.0565000000006</v>
      </c>
      <c r="J128" s="18"/>
      <c r="K128" s="21"/>
      <c r="L128" s="17">
        <v>10247</v>
      </c>
      <c r="M128" s="18">
        <v>0.96589999999999998</v>
      </c>
      <c r="N128" s="22">
        <f t="shared" ref="N128:N134" si="36">L128*M128</f>
        <v>9897.577299999999</v>
      </c>
      <c r="O128" s="23"/>
      <c r="P128" s="24">
        <f>L128-N128</f>
        <v>349.42270000000099</v>
      </c>
      <c r="Q128" s="25"/>
      <c r="R128" s="26">
        <f>((F128+L128)/2)</f>
        <v>12156</v>
      </c>
      <c r="S128" s="27">
        <f>((H128+N128)/2)</f>
        <v>11910.260399999999</v>
      </c>
      <c r="T128" s="28">
        <f>S128</f>
        <v>11910.260399999999</v>
      </c>
      <c r="U128" s="60"/>
      <c r="V128" s="101"/>
      <c r="W128" s="101"/>
      <c r="X128" s="103"/>
      <c r="Y128" s="60"/>
      <c r="Z128" s="60"/>
      <c r="AA128" s="77" t="e">
        <f>AVERAGE(F125,#REF!)</f>
        <v>#REF!</v>
      </c>
      <c r="AB128" s="78"/>
    </row>
    <row r="129" spans="1:28" x14ac:dyDescent="0.25">
      <c r="A129" s="212"/>
      <c r="B129" s="29" t="s">
        <v>173</v>
      </c>
      <c r="C129" s="29" t="s">
        <v>302</v>
      </c>
      <c r="D129" s="29" t="s">
        <v>395</v>
      </c>
      <c r="E129" s="16" t="s">
        <v>174</v>
      </c>
      <c r="F129" s="17">
        <v>19416</v>
      </c>
      <c r="G129" s="18">
        <v>0.98240000000000005</v>
      </c>
      <c r="H129" s="19">
        <f t="shared" ref="H129:H153" si="37">F129*G129</f>
        <v>19074.278399999999</v>
      </c>
      <c r="I129" s="20">
        <f t="shared" ref="I129:I157" si="38">F129-H129</f>
        <v>341.72160000000076</v>
      </c>
      <c r="J129" s="18"/>
      <c r="K129" s="21"/>
      <c r="L129" s="17">
        <v>14509</v>
      </c>
      <c r="M129" s="18">
        <v>0.98729999999999996</v>
      </c>
      <c r="N129" s="22">
        <f t="shared" si="36"/>
        <v>14324.735699999999</v>
      </c>
      <c r="O129" s="23"/>
      <c r="P129" s="24">
        <f t="shared" ref="P129:P158" si="39">L129-N129</f>
        <v>184.26430000000073</v>
      </c>
      <c r="Q129" s="25"/>
      <c r="R129" s="26">
        <f>((F129+L129)/2)</f>
        <v>16962.5</v>
      </c>
      <c r="S129" s="27">
        <f t="shared" si="27"/>
        <v>16699.50705</v>
      </c>
      <c r="T129" s="28">
        <f t="shared" ref="T129:T158" si="40">S129</f>
        <v>16699.50705</v>
      </c>
      <c r="U129" s="60"/>
      <c r="V129" s="101"/>
      <c r="W129" s="101"/>
      <c r="X129" s="103"/>
      <c r="Y129" s="60"/>
      <c r="Z129" s="60"/>
      <c r="AA129" s="77">
        <f t="shared" ref="AA129:AA130" si="41">AVERAGE(F126,L128)</f>
        <v>10247</v>
      </c>
      <c r="AB129" s="78"/>
    </row>
    <row r="130" spans="1:28" x14ac:dyDescent="0.25">
      <c r="A130" s="212"/>
      <c r="B130" s="29" t="s">
        <v>175</v>
      </c>
      <c r="C130" s="29" t="s">
        <v>302</v>
      </c>
      <c r="D130" s="29" t="s">
        <v>395</v>
      </c>
      <c r="E130" s="16" t="s">
        <v>176</v>
      </c>
      <c r="F130" s="17">
        <v>5507</v>
      </c>
      <c r="G130" s="18">
        <v>0.99780000000000002</v>
      </c>
      <c r="H130" s="19">
        <f t="shared" si="37"/>
        <v>5494.8846000000003</v>
      </c>
      <c r="I130" s="20">
        <f t="shared" si="38"/>
        <v>12.115399999999681</v>
      </c>
      <c r="J130" s="18"/>
      <c r="K130" s="21"/>
      <c r="L130" s="17">
        <v>4810</v>
      </c>
      <c r="M130" s="18">
        <v>0.99980000000000002</v>
      </c>
      <c r="N130" s="22">
        <f t="shared" si="36"/>
        <v>4809.0380000000005</v>
      </c>
      <c r="O130" s="23"/>
      <c r="P130" s="24">
        <f t="shared" si="39"/>
        <v>0.96199999999953434</v>
      </c>
      <c r="Q130" s="25"/>
      <c r="R130" s="26">
        <f t="shared" ref="R130:R158" si="42">((F130+L130)/2)</f>
        <v>5158.5</v>
      </c>
      <c r="S130" s="27">
        <f t="shared" si="27"/>
        <v>5151.9613000000008</v>
      </c>
      <c r="T130" s="28">
        <f t="shared" si="40"/>
        <v>5151.9613000000008</v>
      </c>
      <c r="U130" s="60"/>
      <c r="V130" s="101"/>
      <c r="W130" s="101"/>
      <c r="X130" s="103"/>
      <c r="Y130" s="60"/>
      <c r="Z130" s="60"/>
      <c r="AA130" s="77">
        <f t="shared" si="41"/>
        <v>14509</v>
      </c>
      <c r="AB130" s="78"/>
    </row>
    <row r="131" spans="1:28" x14ac:dyDescent="0.25">
      <c r="A131" s="212"/>
      <c r="B131" s="29" t="s">
        <v>177</v>
      </c>
      <c r="C131" s="29" t="s">
        <v>303</v>
      </c>
      <c r="D131" s="29" t="s">
        <v>395</v>
      </c>
      <c r="E131" s="16" t="s">
        <v>178</v>
      </c>
      <c r="F131" s="17">
        <v>18575</v>
      </c>
      <c r="G131" s="18">
        <v>0.98380000000000001</v>
      </c>
      <c r="H131" s="19">
        <f t="shared" si="37"/>
        <v>18274.084999999999</v>
      </c>
      <c r="I131" s="20">
        <f t="shared" si="38"/>
        <v>300.91500000000087</v>
      </c>
      <c r="J131" s="18"/>
      <c r="K131" s="21"/>
      <c r="L131" s="17">
        <v>16011</v>
      </c>
      <c r="M131" s="18">
        <v>0.95930000000000004</v>
      </c>
      <c r="N131" s="22">
        <f t="shared" si="36"/>
        <v>15359.3523</v>
      </c>
      <c r="O131" s="23"/>
      <c r="P131" s="24">
        <f t="shared" si="39"/>
        <v>651.64769999999953</v>
      </c>
      <c r="Q131" s="25"/>
      <c r="R131" s="26">
        <f t="shared" si="42"/>
        <v>17293</v>
      </c>
      <c r="S131" s="27">
        <f t="shared" si="27"/>
        <v>16816.718649999999</v>
      </c>
      <c r="T131" s="28">
        <f t="shared" si="40"/>
        <v>16816.718649999999</v>
      </c>
      <c r="U131" s="60"/>
      <c r="V131" s="101"/>
      <c r="W131" s="101"/>
      <c r="X131" s="103"/>
      <c r="Y131" s="60"/>
      <c r="Z131" s="60"/>
      <c r="AA131" s="77">
        <f>AVERAGE(F128,L130)</f>
        <v>9437.5</v>
      </c>
      <c r="AB131" s="78"/>
    </row>
    <row r="132" spans="1:28" x14ac:dyDescent="0.25">
      <c r="A132" s="212"/>
      <c r="B132" s="29" t="s">
        <v>179</v>
      </c>
      <c r="C132" s="29" t="s">
        <v>303</v>
      </c>
      <c r="D132" s="29" t="s">
        <v>395</v>
      </c>
      <c r="E132" s="16" t="s">
        <v>180</v>
      </c>
      <c r="F132" s="17">
        <v>27188</v>
      </c>
      <c r="G132" s="18">
        <v>0.96630000000000005</v>
      </c>
      <c r="H132" s="19">
        <f t="shared" si="37"/>
        <v>26271.7644</v>
      </c>
      <c r="I132" s="20">
        <f t="shared" si="38"/>
        <v>916.23559999999998</v>
      </c>
      <c r="J132" s="18"/>
      <c r="K132" s="21"/>
      <c r="L132" s="17">
        <v>24631</v>
      </c>
      <c r="M132" s="18">
        <v>0.94320000000000004</v>
      </c>
      <c r="N132" s="22">
        <f t="shared" si="36"/>
        <v>23231.959200000001</v>
      </c>
      <c r="O132" s="23"/>
      <c r="P132" s="24">
        <f t="shared" si="39"/>
        <v>1399.0407999999989</v>
      </c>
      <c r="Q132" s="25"/>
      <c r="R132" s="26">
        <f t="shared" si="42"/>
        <v>25909.5</v>
      </c>
      <c r="S132" s="27">
        <f t="shared" si="27"/>
        <v>24751.861799999999</v>
      </c>
      <c r="T132" s="28">
        <f t="shared" si="40"/>
        <v>24751.861799999999</v>
      </c>
      <c r="U132" s="60"/>
      <c r="V132" s="101"/>
      <c r="W132" s="101"/>
      <c r="X132" s="103"/>
      <c r="Y132" s="60"/>
      <c r="Z132" s="60"/>
      <c r="AA132" s="77">
        <f>AVERAGE(F129,L131)</f>
        <v>17713.5</v>
      </c>
      <c r="AB132" s="78"/>
    </row>
    <row r="133" spans="1:28" x14ac:dyDescent="0.25">
      <c r="A133" s="212"/>
      <c r="B133" s="29" t="s">
        <v>181</v>
      </c>
      <c r="C133" s="29" t="s">
        <v>303</v>
      </c>
      <c r="D133" s="29" t="s">
        <v>395</v>
      </c>
      <c r="E133" s="16" t="s">
        <v>182</v>
      </c>
      <c r="F133" s="17">
        <v>23546</v>
      </c>
      <c r="G133" s="18">
        <v>0.97850000000000004</v>
      </c>
      <c r="H133" s="19">
        <f t="shared" si="37"/>
        <v>23039.761000000002</v>
      </c>
      <c r="I133" s="20">
        <f t="shared" si="38"/>
        <v>506.23899999999776</v>
      </c>
      <c r="J133" s="18"/>
      <c r="K133" s="21"/>
      <c r="L133" s="17">
        <v>28609</v>
      </c>
      <c r="M133" s="18">
        <v>0.98640000000000005</v>
      </c>
      <c r="N133" s="22">
        <f t="shared" si="36"/>
        <v>28219.917600000001</v>
      </c>
      <c r="O133" s="23"/>
      <c r="P133" s="24">
        <f>L133-N133</f>
        <v>389.08239999999932</v>
      </c>
      <c r="Q133" s="25"/>
      <c r="R133" s="26">
        <f t="shared" si="42"/>
        <v>26077.5</v>
      </c>
      <c r="S133" s="27">
        <f t="shared" si="27"/>
        <v>25629.8393</v>
      </c>
      <c r="T133" s="28">
        <f t="shared" si="40"/>
        <v>25629.8393</v>
      </c>
      <c r="U133" s="60"/>
      <c r="V133" s="101"/>
      <c r="W133" s="101"/>
      <c r="X133" s="103"/>
      <c r="Y133" s="60"/>
      <c r="Z133" s="60"/>
      <c r="AA133" s="77">
        <f>AVERAGE(F130,L132)</f>
        <v>15069</v>
      </c>
      <c r="AB133" s="78"/>
    </row>
    <row r="134" spans="1:28" x14ac:dyDescent="0.25">
      <c r="A134" s="212"/>
      <c r="B134" s="29" t="s">
        <v>183</v>
      </c>
      <c r="C134" s="29" t="s">
        <v>302</v>
      </c>
      <c r="D134" s="29" t="s">
        <v>395</v>
      </c>
      <c r="E134" s="16" t="s">
        <v>184</v>
      </c>
      <c r="F134" s="17">
        <v>14266</v>
      </c>
      <c r="G134" s="18">
        <v>0.99219999999999997</v>
      </c>
      <c r="H134" s="19">
        <f t="shared" si="37"/>
        <v>14154.725199999999</v>
      </c>
      <c r="I134" s="20">
        <f t="shared" si="38"/>
        <v>111.27480000000105</v>
      </c>
      <c r="J134" s="18"/>
      <c r="K134" s="21"/>
      <c r="L134" s="200">
        <v>14071</v>
      </c>
      <c r="M134" s="18">
        <v>0.96109999999999995</v>
      </c>
      <c r="N134" s="22">
        <f t="shared" si="36"/>
        <v>13523.6381</v>
      </c>
      <c r="O134" s="23"/>
      <c r="P134" s="24">
        <f>L134-N134</f>
        <v>547.36189999999988</v>
      </c>
      <c r="Q134" s="25"/>
      <c r="R134" s="26">
        <f t="shared" si="42"/>
        <v>14168.5</v>
      </c>
      <c r="S134" s="27">
        <f t="shared" si="27"/>
        <v>13839.181649999999</v>
      </c>
      <c r="T134" s="28">
        <f t="shared" si="40"/>
        <v>13839.181649999999</v>
      </c>
      <c r="U134" s="60"/>
      <c r="V134" s="101"/>
      <c r="W134" s="101"/>
      <c r="X134" s="103"/>
      <c r="Y134" s="60"/>
      <c r="Z134" s="60"/>
      <c r="AA134" s="77">
        <f>AVERAGE(F131,L133)</f>
        <v>23592</v>
      </c>
      <c r="AB134" s="78"/>
    </row>
    <row r="135" spans="1:28" x14ac:dyDescent="0.25">
      <c r="A135" s="212"/>
      <c r="B135" s="29" t="s">
        <v>185</v>
      </c>
      <c r="C135" s="29" t="s">
        <v>303</v>
      </c>
      <c r="D135" s="29" t="s">
        <v>307</v>
      </c>
      <c r="E135" s="16" t="s">
        <v>186</v>
      </c>
      <c r="F135" s="17">
        <v>18992</v>
      </c>
      <c r="G135" s="18">
        <v>0.97929999999999995</v>
      </c>
      <c r="H135" s="19">
        <f t="shared" si="37"/>
        <v>18598.865599999997</v>
      </c>
      <c r="I135" s="20">
        <f t="shared" si="38"/>
        <v>393.13440000000264</v>
      </c>
      <c r="J135" s="18"/>
      <c r="K135" s="21"/>
      <c r="L135" s="17">
        <v>17180</v>
      </c>
      <c r="M135" s="18">
        <v>0.94799999999999995</v>
      </c>
      <c r="N135" s="22">
        <f t="shared" ref="N135:N158" si="43">L135*M135</f>
        <v>16286.64</v>
      </c>
      <c r="O135" s="23"/>
      <c r="P135" s="24">
        <f t="shared" si="39"/>
        <v>893.36000000000058</v>
      </c>
      <c r="Q135" s="25"/>
      <c r="R135" s="26">
        <f t="shared" si="42"/>
        <v>18086</v>
      </c>
      <c r="S135" s="27">
        <f t="shared" si="27"/>
        <v>17442.752799999998</v>
      </c>
      <c r="T135" s="28">
        <f t="shared" si="40"/>
        <v>17442.752799999998</v>
      </c>
      <c r="U135" s="60"/>
      <c r="V135" s="101"/>
      <c r="W135" s="101"/>
      <c r="X135" s="103"/>
      <c r="Y135" s="60"/>
      <c r="Z135" s="60"/>
      <c r="AA135" s="77">
        <f t="shared" ref="AA135:AA158" si="44">AVERAGE(F132,L135)</f>
        <v>22184</v>
      </c>
      <c r="AB135" s="78"/>
    </row>
    <row r="136" spans="1:28" x14ac:dyDescent="0.25">
      <c r="A136" s="212"/>
      <c r="B136" s="29" t="s">
        <v>187</v>
      </c>
      <c r="C136" s="29" t="s">
        <v>303</v>
      </c>
      <c r="D136" s="29" t="s">
        <v>395</v>
      </c>
      <c r="E136" s="16" t="s">
        <v>188</v>
      </c>
      <c r="F136" s="17">
        <v>10727</v>
      </c>
      <c r="G136" s="30">
        <v>0.98580000000000001</v>
      </c>
      <c r="H136" s="19">
        <f t="shared" si="37"/>
        <v>10574.676600000001</v>
      </c>
      <c r="I136" s="20">
        <f t="shared" si="38"/>
        <v>152.32339999999931</v>
      </c>
      <c r="J136" s="30"/>
      <c r="K136" s="21"/>
      <c r="L136" s="17">
        <v>9131</v>
      </c>
      <c r="M136" s="30">
        <v>0.97919999999999996</v>
      </c>
      <c r="N136" s="22">
        <f>L136*M136</f>
        <v>8941.0751999999993</v>
      </c>
      <c r="O136" s="23"/>
      <c r="P136" s="24">
        <f t="shared" si="39"/>
        <v>189.92480000000069</v>
      </c>
      <c r="Q136" s="25"/>
      <c r="R136" s="26">
        <f t="shared" si="42"/>
        <v>9929</v>
      </c>
      <c r="S136" s="27">
        <f t="shared" si="27"/>
        <v>9757.8758999999991</v>
      </c>
      <c r="T136" s="28">
        <f t="shared" si="40"/>
        <v>9757.8758999999991</v>
      </c>
      <c r="U136" s="60"/>
      <c r="V136" s="101"/>
      <c r="W136" s="101"/>
      <c r="X136" s="103"/>
      <c r="Y136" s="60"/>
      <c r="Z136" s="60"/>
      <c r="AA136" s="77">
        <f t="shared" si="44"/>
        <v>16338.5</v>
      </c>
      <c r="AB136" s="78"/>
    </row>
    <row r="137" spans="1:28" x14ac:dyDescent="0.25">
      <c r="A137" s="212"/>
      <c r="B137" s="29" t="s">
        <v>189</v>
      </c>
      <c r="C137" s="29" t="s">
        <v>303</v>
      </c>
      <c r="D137" s="29" t="s">
        <v>395</v>
      </c>
      <c r="E137" s="16" t="s">
        <v>190</v>
      </c>
      <c r="F137" s="17">
        <v>19143</v>
      </c>
      <c r="G137" s="18">
        <v>0.98199999999999998</v>
      </c>
      <c r="H137" s="19">
        <f t="shared" si="37"/>
        <v>18798.425999999999</v>
      </c>
      <c r="I137" s="20">
        <f t="shared" si="38"/>
        <v>344.57400000000052</v>
      </c>
      <c r="J137" s="18"/>
      <c r="K137" s="21"/>
      <c r="L137" s="17">
        <v>16427</v>
      </c>
      <c r="M137" s="18">
        <v>0.94899999999999995</v>
      </c>
      <c r="N137" s="22">
        <f t="shared" si="43"/>
        <v>15589.223</v>
      </c>
      <c r="O137" s="23"/>
      <c r="P137" s="24">
        <f t="shared" si="39"/>
        <v>837.77700000000004</v>
      </c>
      <c r="Q137" s="25"/>
      <c r="R137" s="26">
        <f t="shared" si="42"/>
        <v>17785</v>
      </c>
      <c r="S137" s="27">
        <f t="shared" si="27"/>
        <v>17193.824499999999</v>
      </c>
      <c r="T137" s="28">
        <f t="shared" si="40"/>
        <v>17193.824499999999</v>
      </c>
      <c r="U137" s="60"/>
      <c r="V137" s="101"/>
      <c r="W137" s="101"/>
      <c r="X137" s="103"/>
      <c r="Y137" s="60"/>
      <c r="Z137" s="60"/>
      <c r="AA137" s="77">
        <f t="shared" si="44"/>
        <v>15346.5</v>
      </c>
      <c r="AB137" s="78"/>
    </row>
    <row r="138" spans="1:28" x14ac:dyDescent="0.25">
      <c r="A138" s="212"/>
      <c r="B138" s="29" t="s">
        <v>191</v>
      </c>
      <c r="C138" s="29" t="s">
        <v>302</v>
      </c>
      <c r="D138" s="29" t="s">
        <v>395</v>
      </c>
      <c r="E138" s="16" t="s">
        <v>192</v>
      </c>
      <c r="F138" s="17">
        <v>14605</v>
      </c>
      <c r="G138" s="18">
        <v>0.98280000000000001</v>
      </c>
      <c r="H138" s="19">
        <f t="shared" si="37"/>
        <v>14353.794</v>
      </c>
      <c r="I138" s="20">
        <f t="shared" si="38"/>
        <v>251.20600000000013</v>
      </c>
      <c r="J138" s="18"/>
      <c r="K138" s="21"/>
      <c r="L138" s="17">
        <v>10313</v>
      </c>
      <c r="M138" s="18">
        <v>0.95879999999999999</v>
      </c>
      <c r="N138" s="22">
        <f t="shared" si="43"/>
        <v>9888.1044000000002</v>
      </c>
      <c r="O138" s="23"/>
      <c r="P138" s="24">
        <f t="shared" si="39"/>
        <v>424.89559999999983</v>
      </c>
      <c r="Q138" s="25"/>
      <c r="R138" s="26">
        <f t="shared" si="42"/>
        <v>12459</v>
      </c>
      <c r="S138" s="27">
        <f t="shared" ref="S138:S201" si="45">((H138+N138)/2)</f>
        <v>12120.949199999999</v>
      </c>
      <c r="T138" s="28">
        <f t="shared" si="40"/>
        <v>12120.949199999999</v>
      </c>
      <c r="U138" s="60"/>
      <c r="V138" s="101"/>
      <c r="W138" s="101"/>
      <c r="X138" s="103"/>
      <c r="Y138" s="60"/>
      <c r="Z138" s="60"/>
      <c r="AA138" s="77">
        <f t="shared" si="44"/>
        <v>14652.5</v>
      </c>
      <c r="AB138" s="78"/>
    </row>
    <row r="139" spans="1:28" x14ac:dyDescent="0.25">
      <c r="A139" s="212"/>
      <c r="B139" s="29" t="s">
        <v>193</v>
      </c>
      <c r="C139" s="29" t="s">
        <v>304</v>
      </c>
      <c r="D139" s="29" t="s">
        <v>395</v>
      </c>
      <c r="E139" s="16" t="s">
        <v>194</v>
      </c>
      <c r="F139" s="17">
        <v>4056</v>
      </c>
      <c r="G139" s="18">
        <v>0.97729999999999995</v>
      </c>
      <c r="H139" s="19">
        <f t="shared" si="37"/>
        <v>3963.9287999999997</v>
      </c>
      <c r="I139" s="20">
        <f t="shared" si="38"/>
        <v>92.071200000000317</v>
      </c>
      <c r="J139" s="18"/>
      <c r="K139" s="21"/>
      <c r="L139" s="17">
        <v>3457</v>
      </c>
      <c r="M139" s="18">
        <v>0.99399999999999999</v>
      </c>
      <c r="N139" s="22">
        <f t="shared" si="43"/>
        <v>3436.2579999999998</v>
      </c>
      <c r="O139" s="23"/>
      <c r="P139" s="24">
        <f t="shared" si="39"/>
        <v>20.742000000000189</v>
      </c>
      <c r="Q139" s="25"/>
      <c r="R139" s="26">
        <f t="shared" si="42"/>
        <v>3756.5</v>
      </c>
      <c r="S139" s="27">
        <f t="shared" si="45"/>
        <v>3700.0933999999997</v>
      </c>
      <c r="T139" s="28">
        <f t="shared" si="40"/>
        <v>3700.0933999999997</v>
      </c>
      <c r="U139" s="60"/>
      <c r="V139" s="101"/>
      <c r="W139" s="101"/>
      <c r="X139" s="103"/>
      <c r="Y139" s="60"/>
      <c r="Z139" s="60"/>
      <c r="AA139" s="77">
        <f t="shared" si="44"/>
        <v>7092</v>
      </c>
      <c r="AB139" s="78"/>
    </row>
    <row r="140" spans="1:28" x14ac:dyDescent="0.25">
      <c r="A140" s="212"/>
      <c r="B140" s="29" t="s">
        <v>195</v>
      </c>
      <c r="C140" s="29" t="s">
        <v>302</v>
      </c>
      <c r="D140" s="29" t="s">
        <v>395</v>
      </c>
      <c r="E140" s="16" t="s">
        <v>196</v>
      </c>
      <c r="F140" s="17">
        <v>18871</v>
      </c>
      <c r="G140" s="18">
        <v>0.97740000000000005</v>
      </c>
      <c r="H140" s="19">
        <f t="shared" si="37"/>
        <v>18444.5154</v>
      </c>
      <c r="I140" s="20">
        <f t="shared" si="38"/>
        <v>426.48459999999977</v>
      </c>
      <c r="J140" s="18"/>
      <c r="K140" s="21"/>
      <c r="L140" s="17">
        <v>14939</v>
      </c>
      <c r="M140" s="18">
        <v>0.98050000000000004</v>
      </c>
      <c r="N140" s="22">
        <f t="shared" si="43"/>
        <v>14647.6895</v>
      </c>
      <c r="O140" s="23"/>
      <c r="P140" s="24">
        <f t="shared" si="39"/>
        <v>291.31049999999959</v>
      </c>
      <c r="Q140" s="25"/>
      <c r="R140" s="26">
        <f t="shared" si="42"/>
        <v>16905</v>
      </c>
      <c r="S140" s="27">
        <f t="shared" si="45"/>
        <v>16546.102449999998</v>
      </c>
      <c r="T140" s="28">
        <f>S140</f>
        <v>16546.102449999998</v>
      </c>
      <c r="U140" s="60"/>
      <c r="V140" s="101"/>
      <c r="W140" s="101"/>
      <c r="X140" s="103"/>
      <c r="Y140" s="60"/>
      <c r="Z140" s="60"/>
      <c r="AA140" s="77">
        <f t="shared" si="44"/>
        <v>17041</v>
      </c>
      <c r="AB140" s="78"/>
    </row>
    <row r="141" spans="1:28" x14ac:dyDescent="0.25">
      <c r="A141" s="212"/>
      <c r="B141" s="29">
        <v>78</v>
      </c>
      <c r="C141" s="29" t="s">
        <v>302</v>
      </c>
      <c r="D141" s="29" t="s">
        <v>395</v>
      </c>
      <c r="E141" s="16" t="s">
        <v>197</v>
      </c>
      <c r="F141" s="17">
        <v>9137</v>
      </c>
      <c r="G141" s="18">
        <v>0.87429999999999997</v>
      </c>
      <c r="H141" s="19">
        <f t="shared" si="37"/>
        <v>7988.4790999999996</v>
      </c>
      <c r="I141" s="20">
        <f t="shared" si="38"/>
        <v>1148.5209000000004</v>
      </c>
      <c r="J141" s="18"/>
      <c r="K141" s="21"/>
      <c r="L141" s="17">
        <v>11469</v>
      </c>
      <c r="M141" s="18">
        <v>0.90820000000000001</v>
      </c>
      <c r="N141" s="22">
        <f t="shared" si="43"/>
        <v>10416.1458</v>
      </c>
      <c r="O141" s="23"/>
      <c r="P141" s="24">
        <f t="shared" si="39"/>
        <v>1052.8541999999998</v>
      </c>
      <c r="Q141" s="25"/>
      <c r="R141" s="26">
        <f t="shared" si="42"/>
        <v>10303</v>
      </c>
      <c r="S141" s="27">
        <f t="shared" si="45"/>
        <v>9202.3124499999994</v>
      </c>
      <c r="T141" s="28">
        <f t="shared" si="40"/>
        <v>9202.3124499999994</v>
      </c>
      <c r="U141" s="60"/>
      <c r="V141" s="101"/>
      <c r="W141" s="101"/>
      <c r="X141" s="103"/>
      <c r="Y141" s="60"/>
      <c r="Z141" s="60"/>
      <c r="AA141" s="77">
        <f t="shared" si="44"/>
        <v>13037</v>
      </c>
      <c r="AB141" s="78"/>
    </row>
    <row r="142" spans="1:28" x14ac:dyDescent="0.25">
      <c r="A142" s="212"/>
      <c r="B142" s="29" t="s">
        <v>198</v>
      </c>
      <c r="C142" s="29" t="s">
        <v>302</v>
      </c>
      <c r="D142" s="29" t="s">
        <v>395</v>
      </c>
      <c r="E142" s="16" t="s">
        <v>199</v>
      </c>
      <c r="F142" s="17">
        <v>27105</v>
      </c>
      <c r="G142" s="18">
        <v>0.96850000000000003</v>
      </c>
      <c r="H142" s="19">
        <f t="shared" si="37"/>
        <v>26251.192500000001</v>
      </c>
      <c r="I142" s="20">
        <f t="shared" si="38"/>
        <v>853.80749999999898</v>
      </c>
      <c r="J142" s="18"/>
      <c r="K142" s="21"/>
      <c r="L142" s="17">
        <v>23802</v>
      </c>
      <c r="M142" s="18">
        <v>0.95389999999999997</v>
      </c>
      <c r="N142" s="22">
        <f t="shared" si="43"/>
        <v>22704.727800000001</v>
      </c>
      <c r="O142" s="23"/>
      <c r="P142" s="24">
        <f t="shared" si="39"/>
        <v>1097.2721999999994</v>
      </c>
      <c r="Q142" s="25"/>
      <c r="R142" s="26">
        <f t="shared" si="42"/>
        <v>25453.5</v>
      </c>
      <c r="S142" s="27">
        <f t="shared" si="45"/>
        <v>24477.960149999999</v>
      </c>
      <c r="T142" s="28">
        <f t="shared" si="40"/>
        <v>24477.960149999999</v>
      </c>
      <c r="U142" s="60"/>
      <c r="V142" s="101"/>
      <c r="W142" s="101"/>
      <c r="X142" s="103"/>
      <c r="Y142" s="60"/>
      <c r="Z142" s="60"/>
      <c r="AA142" s="77">
        <f t="shared" si="44"/>
        <v>13929</v>
      </c>
      <c r="AB142" s="78"/>
    </row>
    <row r="143" spans="1:28" x14ac:dyDescent="0.25">
      <c r="A143" s="212"/>
      <c r="B143" s="29" t="s">
        <v>200</v>
      </c>
      <c r="C143" s="29" t="s">
        <v>302</v>
      </c>
      <c r="D143" s="29" t="s">
        <v>395</v>
      </c>
      <c r="E143" s="16" t="s">
        <v>201</v>
      </c>
      <c r="F143" s="17">
        <v>17897</v>
      </c>
      <c r="G143" s="18">
        <v>0.98670000000000002</v>
      </c>
      <c r="H143" s="19">
        <f t="shared" si="37"/>
        <v>17658.9699</v>
      </c>
      <c r="I143" s="20">
        <f t="shared" si="38"/>
        <v>238.03009999999995</v>
      </c>
      <c r="J143" s="18"/>
      <c r="K143" s="21"/>
      <c r="L143" s="17">
        <v>14769</v>
      </c>
      <c r="M143" s="18">
        <v>0.96789999999999998</v>
      </c>
      <c r="N143" s="22">
        <f t="shared" si="43"/>
        <v>14294.9151</v>
      </c>
      <c r="O143" s="23"/>
      <c r="P143" s="24">
        <f t="shared" si="39"/>
        <v>474.08489999999983</v>
      </c>
      <c r="Q143" s="25"/>
      <c r="R143" s="26">
        <f t="shared" si="42"/>
        <v>16333</v>
      </c>
      <c r="S143" s="27">
        <f t="shared" si="45"/>
        <v>15976.942500000001</v>
      </c>
      <c r="T143" s="28">
        <f t="shared" si="40"/>
        <v>15976.942500000001</v>
      </c>
      <c r="U143" s="60"/>
      <c r="V143" s="101"/>
      <c r="W143" s="101"/>
      <c r="X143" s="103"/>
      <c r="Y143" s="60"/>
      <c r="Z143" s="60"/>
      <c r="AA143" s="77">
        <f t="shared" si="44"/>
        <v>16820</v>
      </c>
      <c r="AB143" s="78"/>
    </row>
    <row r="144" spans="1:28" x14ac:dyDescent="0.25">
      <c r="A144" s="212"/>
      <c r="B144" s="29" t="s">
        <v>202</v>
      </c>
      <c r="C144" s="29" t="s">
        <v>303</v>
      </c>
      <c r="D144" s="29" t="s">
        <v>395</v>
      </c>
      <c r="E144" s="16" t="s">
        <v>203</v>
      </c>
      <c r="F144" s="17">
        <v>11687</v>
      </c>
      <c r="G144" s="18">
        <v>0.99580000000000002</v>
      </c>
      <c r="H144" s="19">
        <f t="shared" si="37"/>
        <v>11637.9146</v>
      </c>
      <c r="I144" s="20">
        <f t="shared" si="38"/>
        <v>49.085399999999936</v>
      </c>
      <c r="J144" s="18"/>
      <c r="K144" s="21"/>
      <c r="L144" s="17">
        <v>10526</v>
      </c>
      <c r="M144" s="18">
        <v>0.97019999999999995</v>
      </c>
      <c r="N144" s="22">
        <f t="shared" si="43"/>
        <v>10212.325199999999</v>
      </c>
      <c r="O144" s="23"/>
      <c r="P144" s="24">
        <f t="shared" si="39"/>
        <v>313.67480000000069</v>
      </c>
      <c r="Q144" s="25"/>
      <c r="R144" s="26">
        <f t="shared" si="42"/>
        <v>11106.5</v>
      </c>
      <c r="S144" s="27">
        <f t="shared" si="45"/>
        <v>10925.1199</v>
      </c>
      <c r="T144" s="28">
        <f t="shared" si="40"/>
        <v>10925.1199</v>
      </c>
      <c r="U144" s="60"/>
      <c r="V144" s="101"/>
      <c r="W144" s="101"/>
      <c r="X144" s="103"/>
      <c r="Y144" s="60"/>
      <c r="Z144" s="60"/>
      <c r="AA144" s="77">
        <f t="shared" si="44"/>
        <v>9831.5</v>
      </c>
      <c r="AB144" s="78"/>
    </row>
    <row r="145" spans="1:28" x14ac:dyDescent="0.25">
      <c r="A145" s="212"/>
      <c r="B145" s="29" t="s">
        <v>204</v>
      </c>
      <c r="C145" s="29" t="s">
        <v>303</v>
      </c>
      <c r="D145" s="29" t="s">
        <v>395</v>
      </c>
      <c r="E145" s="16" t="s">
        <v>205</v>
      </c>
      <c r="F145" s="17">
        <v>23366</v>
      </c>
      <c r="G145" s="18">
        <v>0.97299999999999998</v>
      </c>
      <c r="H145" s="19">
        <f t="shared" si="37"/>
        <v>22735.117999999999</v>
      </c>
      <c r="I145" s="20">
        <f t="shared" si="38"/>
        <v>630.88200000000143</v>
      </c>
      <c r="J145" s="18"/>
      <c r="K145" s="21"/>
      <c r="L145" s="17">
        <v>22062</v>
      </c>
      <c r="M145" s="18">
        <v>0.94940000000000002</v>
      </c>
      <c r="N145" s="22">
        <f t="shared" si="43"/>
        <v>20945.662800000002</v>
      </c>
      <c r="O145" s="23"/>
      <c r="P145" s="24">
        <f t="shared" si="39"/>
        <v>1116.3371999999981</v>
      </c>
      <c r="Q145" s="25"/>
      <c r="R145" s="26">
        <f t="shared" si="42"/>
        <v>22714</v>
      </c>
      <c r="S145" s="27">
        <f t="shared" si="45"/>
        <v>21840.3904</v>
      </c>
      <c r="T145" s="28">
        <f t="shared" si="40"/>
        <v>21840.3904</v>
      </c>
      <c r="U145" s="60"/>
      <c r="V145" s="101"/>
      <c r="W145" s="101"/>
      <c r="X145" s="103"/>
      <c r="Y145" s="60"/>
      <c r="Z145" s="60"/>
      <c r="AA145" s="77">
        <f t="shared" si="44"/>
        <v>24583.5</v>
      </c>
      <c r="AB145" s="78"/>
    </row>
    <row r="146" spans="1:28" x14ac:dyDescent="0.25">
      <c r="A146" s="212"/>
      <c r="B146" s="29" t="s">
        <v>206</v>
      </c>
      <c r="C146" s="29" t="s">
        <v>303</v>
      </c>
      <c r="D146" s="29" t="s">
        <v>395</v>
      </c>
      <c r="E146" s="16" t="s">
        <v>207</v>
      </c>
      <c r="F146" s="17">
        <v>28116</v>
      </c>
      <c r="G146" s="18">
        <v>0.97030000000000005</v>
      </c>
      <c r="H146" s="19">
        <f t="shared" si="37"/>
        <v>27280.954800000003</v>
      </c>
      <c r="I146" s="20">
        <f t="shared" si="38"/>
        <v>835.04519999999684</v>
      </c>
      <c r="J146" s="18"/>
      <c r="K146" s="21"/>
      <c r="L146" s="17">
        <v>22057</v>
      </c>
      <c r="M146" s="18">
        <v>0.96079999999999999</v>
      </c>
      <c r="N146" s="22">
        <f t="shared" si="43"/>
        <v>21192.365600000001</v>
      </c>
      <c r="O146" s="23"/>
      <c r="P146" s="24">
        <f t="shared" si="39"/>
        <v>864.634399999999</v>
      </c>
      <c r="Q146" s="25"/>
      <c r="R146" s="26">
        <f t="shared" si="42"/>
        <v>25086.5</v>
      </c>
      <c r="S146" s="27">
        <f t="shared" si="45"/>
        <v>24236.660200000002</v>
      </c>
      <c r="T146" s="28">
        <f t="shared" si="40"/>
        <v>24236.660200000002</v>
      </c>
      <c r="U146" s="60"/>
      <c r="V146" s="101"/>
      <c r="W146" s="101"/>
      <c r="X146" s="103"/>
      <c r="Y146" s="60"/>
      <c r="Z146" s="60"/>
      <c r="AA146" s="77">
        <f t="shared" si="44"/>
        <v>19977</v>
      </c>
      <c r="AB146" s="78"/>
    </row>
    <row r="147" spans="1:28" x14ac:dyDescent="0.25">
      <c r="A147" s="212"/>
      <c r="B147" s="29" t="s">
        <v>208</v>
      </c>
      <c r="C147" s="29" t="s">
        <v>303</v>
      </c>
      <c r="D147" s="29" t="s">
        <v>395</v>
      </c>
      <c r="E147" s="16" t="s">
        <v>209</v>
      </c>
      <c r="F147" s="17">
        <v>6805</v>
      </c>
      <c r="G147" s="18">
        <v>0.99470000000000003</v>
      </c>
      <c r="H147" s="19">
        <f t="shared" si="37"/>
        <v>6768.9335000000001</v>
      </c>
      <c r="I147" s="20">
        <f t="shared" si="38"/>
        <v>36.066499999999905</v>
      </c>
      <c r="J147" s="18"/>
      <c r="K147" s="21"/>
      <c r="L147" s="17">
        <v>5894</v>
      </c>
      <c r="M147" s="18">
        <v>0.97370000000000001</v>
      </c>
      <c r="N147" s="22">
        <f t="shared" si="43"/>
        <v>5738.9877999999999</v>
      </c>
      <c r="O147" s="23"/>
      <c r="P147" s="24">
        <f t="shared" si="39"/>
        <v>155.01220000000012</v>
      </c>
      <c r="Q147" s="25"/>
      <c r="R147" s="26">
        <f t="shared" si="42"/>
        <v>6349.5</v>
      </c>
      <c r="S147" s="27">
        <f t="shared" si="45"/>
        <v>6253.96065</v>
      </c>
      <c r="T147" s="28">
        <f t="shared" si="40"/>
        <v>6253.96065</v>
      </c>
      <c r="U147" s="60"/>
      <c r="V147" s="101"/>
      <c r="W147" s="101"/>
      <c r="X147" s="103"/>
      <c r="Y147" s="60"/>
      <c r="Z147" s="60"/>
      <c r="AA147" s="77">
        <f t="shared" si="44"/>
        <v>8790.5</v>
      </c>
      <c r="AB147" s="78"/>
    </row>
    <row r="148" spans="1:28" x14ac:dyDescent="0.25">
      <c r="A148" s="212"/>
      <c r="B148" s="29">
        <v>85</v>
      </c>
      <c r="C148" s="29" t="s">
        <v>303</v>
      </c>
      <c r="D148" s="29" t="s">
        <v>395</v>
      </c>
      <c r="E148" s="16" t="s">
        <v>211</v>
      </c>
      <c r="F148" s="17">
        <v>6434</v>
      </c>
      <c r="G148" s="18">
        <v>0.99370000000000003</v>
      </c>
      <c r="H148" s="19">
        <f t="shared" si="37"/>
        <v>6393.4657999999999</v>
      </c>
      <c r="I148" s="20">
        <f t="shared" si="38"/>
        <v>40.534200000000055</v>
      </c>
      <c r="J148" s="18"/>
      <c r="K148" s="21"/>
      <c r="L148" s="17">
        <v>5266</v>
      </c>
      <c r="M148" s="18">
        <v>0.96870000000000001</v>
      </c>
      <c r="N148" s="22">
        <f t="shared" si="43"/>
        <v>5101.1742000000004</v>
      </c>
      <c r="O148" s="23"/>
      <c r="P148" s="24">
        <f t="shared" si="39"/>
        <v>164.82579999999962</v>
      </c>
      <c r="Q148" s="25"/>
      <c r="R148" s="26">
        <f t="shared" si="42"/>
        <v>5850</v>
      </c>
      <c r="S148" s="27">
        <f t="shared" si="45"/>
        <v>5747.32</v>
      </c>
      <c r="T148" s="28">
        <f t="shared" si="40"/>
        <v>5747.32</v>
      </c>
      <c r="U148" s="60"/>
      <c r="V148" s="101"/>
      <c r="W148" s="101"/>
      <c r="X148" s="103"/>
      <c r="Y148" s="60"/>
      <c r="Z148" s="60"/>
      <c r="AA148" s="77">
        <f t="shared" si="44"/>
        <v>14316</v>
      </c>
      <c r="AB148" s="78"/>
    </row>
    <row r="149" spans="1:28" x14ac:dyDescent="0.25">
      <c r="A149" s="212"/>
      <c r="B149" s="29" t="s">
        <v>336</v>
      </c>
      <c r="C149" s="29" t="s">
        <v>304</v>
      </c>
      <c r="D149" s="29" t="s">
        <v>395</v>
      </c>
      <c r="E149" s="16" t="s">
        <v>212</v>
      </c>
      <c r="F149" s="17">
        <v>8576</v>
      </c>
      <c r="G149" s="18">
        <v>0.99619999999999997</v>
      </c>
      <c r="H149" s="19">
        <f t="shared" si="37"/>
        <v>8543.4112000000005</v>
      </c>
      <c r="I149" s="20">
        <f t="shared" si="38"/>
        <v>32.588799999999537</v>
      </c>
      <c r="J149" s="18"/>
      <c r="K149" s="21"/>
      <c r="L149" s="17">
        <v>10491</v>
      </c>
      <c r="M149" s="18">
        <v>0.97719999999999996</v>
      </c>
      <c r="N149" s="22">
        <f t="shared" si="43"/>
        <v>10251.805199999999</v>
      </c>
      <c r="O149" s="23"/>
      <c r="P149" s="24">
        <f t="shared" si="39"/>
        <v>239.19480000000112</v>
      </c>
      <c r="Q149" s="25"/>
      <c r="R149" s="26">
        <f t="shared" si="42"/>
        <v>9533.5</v>
      </c>
      <c r="S149" s="27">
        <f t="shared" si="45"/>
        <v>9397.6081999999988</v>
      </c>
      <c r="T149" s="28">
        <f t="shared" si="40"/>
        <v>9397.6081999999988</v>
      </c>
      <c r="U149" s="60"/>
      <c r="V149" s="101"/>
      <c r="W149" s="101"/>
      <c r="X149" s="103"/>
      <c r="Y149" s="60"/>
      <c r="Z149" s="60"/>
      <c r="AA149" s="77">
        <f t="shared" si="44"/>
        <v>19303.5</v>
      </c>
      <c r="AB149" s="78"/>
    </row>
    <row r="150" spans="1:28" x14ac:dyDescent="0.25">
      <c r="A150" s="212"/>
      <c r="B150" s="29" t="s">
        <v>213</v>
      </c>
      <c r="C150" s="29" t="s">
        <v>303</v>
      </c>
      <c r="D150" s="29" t="s">
        <v>395</v>
      </c>
      <c r="E150" s="16" t="s">
        <v>214</v>
      </c>
      <c r="F150" s="17">
        <v>2573</v>
      </c>
      <c r="G150" s="18">
        <v>0.99570000000000003</v>
      </c>
      <c r="H150" s="19">
        <f t="shared" si="37"/>
        <v>2561.9360999999999</v>
      </c>
      <c r="I150" s="20">
        <f t="shared" si="38"/>
        <v>11.063900000000103</v>
      </c>
      <c r="J150" s="18"/>
      <c r="K150" s="21"/>
      <c r="L150" s="17">
        <v>2260</v>
      </c>
      <c r="M150" s="30">
        <v>0.91300000000000003</v>
      </c>
      <c r="N150" s="22">
        <f t="shared" si="43"/>
        <v>2063.38</v>
      </c>
      <c r="O150" s="23"/>
      <c r="P150" s="24">
        <f t="shared" si="39"/>
        <v>196.61999999999989</v>
      </c>
      <c r="Q150" s="25"/>
      <c r="R150" s="26">
        <f t="shared" si="42"/>
        <v>2416.5</v>
      </c>
      <c r="S150" s="27">
        <f t="shared" si="45"/>
        <v>2312.65805</v>
      </c>
      <c r="T150" s="28">
        <f t="shared" si="40"/>
        <v>2312.65805</v>
      </c>
      <c r="U150" s="60"/>
      <c r="V150" s="101"/>
      <c r="W150" s="101"/>
      <c r="X150" s="103"/>
      <c r="Y150" s="60"/>
      <c r="Z150" s="60"/>
      <c r="AA150" s="77">
        <f t="shared" si="44"/>
        <v>4532.5</v>
      </c>
      <c r="AB150" s="78"/>
    </row>
    <row r="151" spans="1:28" x14ac:dyDescent="0.25">
      <c r="A151" s="212"/>
      <c r="B151" s="29" t="s">
        <v>337</v>
      </c>
      <c r="C151" s="29" t="s">
        <v>303</v>
      </c>
      <c r="D151" s="29" t="s">
        <v>395</v>
      </c>
      <c r="E151" s="16" t="s">
        <v>215</v>
      </c>
      <c r="F151" s="17">
        <v>8406</v>
      </c>
      <c r="G151" s="18">
        <v>0.99070000000000003</v>
      </c>
      <c r="H151" s="19">
        <f t="shared" si="37"/>
        <v>8327.8242000000009</v>
      </c>
      <c r="I151" s="20">
        <f t="shared" si="38"/>
        <v>78.175799999999072</v>
      </c>
      <c r="J151" s="18"/>
      <c r="K151" s="21"/>
      <c r="L151" s="17">
        <v>7262</v>
      </c>
      <c r="M151" s="18">
        <v>0.99809999999999999</v>
      </c>
      <c r="N151" s="22">
        <f t="shared" si="43"/>
        <v>7248.2021999999997</v>
      </c>
      <c r="O151" s="23"/>
      <c r="P151" s="24">
        <f t="shared" si="39"/>
        <v>13.797800000000279</v>
      </c>
      <c r="Q151" s="25"/>
      <c r="R151" s="26">
        <f t="shared" si="42"/>
        <v>7834</v>
      </c>
      <c r="S151" s="27">
        <f t="shared" si="45"/>
        <v>7788.0132000000003</v>
      </c>
      <c r="T151" s="28">
        <f t="shared" si="40"/>
        <v>7788.0132000000003</v>
      </c>
      <c r="U151" s="60"/>
      <c r="V151" s="101"/>
      <c r="W151" s="101"/>
      <c r="X151" s="103"/>
      <c r="Y151" s="60"/>
      <c r="Z151" s="60"/>
      <c r="AA151" s="77">
        <f t="shared" si="44"/>
        <v>6848</v>
      </c>
      <c r="AB151" s="78"/>
    </row>
    <row r="152" spans="1:28" x14ac:dyDescent="0.25">
      <c r="A152" s="212"/>
      <c r="B152" s="29">
        <v>133</v>
      </c>
      <c r="C152" s="29" t="s">
        <v>304</v>
      </c>
      <c r="D152" s="29" t="s">
        <v>395</v>
      </c>
      <c r="E152" s="16" t="s">
        <v>216</v>
      </c>
      <c r="F152" s="17">
        <v>1145</v>
      </c>
      <c r="G152" s="18">
        <v>0.99050000000000005</v>
      </c>
      <c r="H152" s="19">
        <f t="shared" si="37"/>
        <v>1134.1224999999999</v>
      </c>
      <c r="I152" s="20">
        <f t="shared" si="38"/>
        <v>10.877500000000055</v>
      </c>
      <c r="J152" s="18"/>
      <c r="K152" s="22"/>
      <c r="L152" s="17">
        <v>899</v>
      </c>
      <c r="M152" s="18">
        <v>0.99739999999999995</v>
      </c>
      <c r="N152" s="22">
        <f t="shared" si="43"/>
        <v>896.6626</v>
      </c>
      <c r="O152" s="23"/>
      <c r="P152" s="24">
        <f t="shared" si="39"/>
        <v>2.3374000000000024</v>
      </c>
      <c r="Q152" s="25"/>
      <c r="R152" s="26">
        <f t="shared" si="42"/>
        <v>1022</v>
      </c>
      <c r="S152" s="27">
        <f t="shared" si="45"/>
        <v>1015.39255</v>
      </c>
      <c r="T152" s="28">
        <f t="shared" si="40"/>
        <v>1015.39255</v>
      </c>
      <c r="U152" s="60"/>
      <c r="V152" s="101"/>
      <c r="W152" s="101"/>
      <c r="X152" s="103"/>
      <c r="Y152" s="60"/>
      <c r="Z152" s="60"/>
      <c r="AA152" s="77">
        <f t="shared" si="44"/>
        <v>4737.5</v>
      </c>
      <c r="AB152" s="78"/>
    </row>
    <row r="153" spans="1:28" x14ac:dyDescent="0.25">
      <c r="A153" s="212"/>
      <c r="B153" s="29">
        <v>134</v>
      </c>
      <c r="C153" s="29" t="s">
        <v>302</v>
      </c>
      <c r="D153" s="29" t="s">
        <v>395</v>
      </c>
      <c r="E153" s="16" t="s">
        <v>217</v>
      </c>
      <c r="F153" s="17">
        <v>1633</v>
      </c>
      <c r="G153" s="18">
        <v>0.99570000000000003</v>
      </c>
      <c r="H153" s="19">
        <f t="shared" si="37"/>
        <v>1625.9781</v>
      </c>
      <c r="I153" s="20">
        <f t="shared" si="38"/>
        <v>7.0218999999999596</v>
      </c>
      <c r="J153" s="18"/>
      <c r="K153" s="22"/>
      <c r="L153" s="17">
        <v>1530</v>
      </c>
      <c r="M153" s="18">
        <v>0.999</v>
      </c>
      <c r="N153" s="22">
        <f t="shared" si="43"/>
        <v>1528.47</v>
      </c>
      <c r="O153" s="23"/>
      <c r="P153" s="24">
        <f t="shared" si="39"/>
        <v>1.5299999999999727</v>
      </c>
      <c r="Q153" s="25"/>
      <c r="R153" s="26">
        <f t="shared" si="42"/>
        <v>1581.5</v>
      </c>
      <c r="S153" s="27">
        <f t="shared" si="45"/>
        <v>1577.22405</v>
      </c>
      <c r="T153" s="28">
        <f t="shared" si="40"/>
        <v>1577.22405</v>
      </c>
      <c r="U153" s="60"/>
      <c r="V153" s="101"/>
      <c r="W153" s="101"/>
      <c r="X153" s="103"/>
      <c r="Y153" s="60"/>
      <c r="Z153" s="60"/>
      <c r="AA153" s="77">
        <f t="shared" si="44"/>
        <v>2051.5</v>
      </c>
      <c r="AB153" s="78"/>
    </row>
    <row r="154" spans="1:28" x14ac:dyDescent="0.25">
      <c r="A154" s="212"/>
      <c r="B154" s="29">
        <v>135</v>
      </c>
      <c r="C154" s="29" t="s">
        <v>304</v>
      </c>
      <c r="D154" s="29" t="s">
        <v>395</v>
      </c>
      <c r="E154" s="16" t="s">
        <v>218</v>
      </c>
      <c r="F154" s="17">
        <v>723</v>
      </c>
      <c r="G154" s="18">
        <v>0.97829999999999995</v>
      </c>
      <c r="H154" s="19">
        <f>F154*G154</f>
        <v>707.31089999999995</v>
      </c>
      <c r="I154" s="20">
        <f t="shared" si="38"/>
        <v>15.689100000000053</v>
      </c>
      <c r="J154" s="18"/>
      <c r="K154" s="22"/>
      <c r="L154" s="17">
        <v>1145</v>
      </c>
      <c r="M154" s="18">
        <v>0.99929999999999997</v>
      </c>
      <c r="N154" s="22">
        <f t="shared" si="43"/>
        <v>1144.1985</v>
      </c>
      <c r="O154" s="23"/>
      <c r="P154" s="24">
        <f t="shared" si="39"/>
        <v>0.80150000000003274</v>
      </c>
      <c r="Q154" s="25"/>
      <c r="R154" s="26">
        <f t="shared" si="42"/>
        <v>934</v>
      </c>
      <c r="S154" s="27">
        <f t="shared" si="45"/>
        <v>925.75469999999996</v>
      </c>
      <c r="T154" s="28">
        <f t="shared" si="40"/>
        <v>925.75469999999996</v>
      </c>
      <c r="U154" s="60"/>
      <c r="V154" s="101"/>
      <c r="W154" s="101"/>
      <c r="X154" s="103"/>
      <c r="Y154" s="60"/>
      <c r="Z154" s="60"/>
      <c r="AA154" s="77">
        <f t="shared" si="44"/>
        <v>4775.5</v>
      </c>
      <c r="AB154" s="78"/>
    </row>
    <row r="155" spans="1:28" x14ac:dyDescent="0.25">
      <c r="A155" s="212"/>
      <c r="B155" s="29">
        <v>138</v>
      </c>
      <c r="C155" s="29" t="s">
        <v>302</v>
      </c>
      <c r="D155" s="29" t="s">
        <v>395</v>
      </c>
      <c r="E155" s="16" t="s">
        <v>219</v>
      </c>
      <c r="F155" s="17">
        <v>5959</v>
      </c>
      <c r="G155" s="18">
        <v>0.99650000000000005</v>
      </c>
      <c r="H155" s="19">
        <f t="shared" ref="H155:H158" si="46">F155*G155</f>
        <v>5938.1435000000001</v>
      </c>
      <c r="I155" s="20">
        <f t="shared" si="38"/>
        <v>20.856499999999869</v>
      </c>
      <c r="J155" s="18"/>
      <c r="K155" s="22"/>
      <c r="L155" s="17">
        <v>5741</v>
      </c>
      <c r="M155" s="18">
        <v>0.99970000000000003</v>
      </c>
      <c r="N155" s="22">
        <f t="shared" si="43"/>
        <v>5739.2777000000006</v>
      </c>
      <c r="O155" s="23"/>
      <c r="P155" s="24">
        <f t="shared" si="39"/>
        <v>1.7222999999994499</v>
      </c>
      <c r="Q155" s="25"/>
      <c r="R155" s="26">
        <f t="shared" si="42"/>
        <v>5850</v>
      </c>
      <c r="S155" s="27">
        <f t="shared" si="45"/>
        <v>5838.7106000000003</v>
      </c>
      <c r="T155" s="28">
        <f t="shared" si="40"/>
        <v>5838.7106000000003</v>
      </c>
      <c r="U155" s="60"/>
      <c r="V155" s="101"/>
      <c r="W155" s="101"/>
      <c r="X155" s="103"/>
      <c r="Y155" s="60"/>
      <c r="Z155" s="60"/>
      <c r="AA155" s="77">
        <f t="shared" si="44"/>
        <v>3443</v>
      </c>
      <c r="AB155" s="78"/>
    </row>
    <row r="156" spans="1:28" x14ac:dyDescent="0.25">
      <c r="A156" s="212"/>
      <c r="B156" s="29">
        <v>139</v>
      </c>
      <c r="C156" s="29" t="s">
        <v>303</v>
      </c>
      <c r="D156" s="29" t="s">
        <v>395</v>
      </c>
      <c r="E156" s="16" t="s">
        <v>220</v>
      </c>
      <c r="F156" s="44">
        <v>7748</v>
      </c>
      <c r="G156" s="18">
        <v>0.99329999999999996</v>
      </c>
      <c r="H156" s="19">
        <f t="shared" si="46"/>
        <v>7696.0883999999996</v>
      </c>
      <c r="I156" s="20">
        <f t="shared" si="38"/>
        <v>51.911600000000362</v>
      </c>
      <c r="J156" s="18"/>
      <c r="K156" s="22"/>
      <c r="L156" s="17">
        <v>6500</v>
      </c>
      <c r="M156" s="18">
        <v>0.99850000000000005</v>
      </c>
      <c r="N156" s="22">
        <f t="shared" si="43"/>
        <v>6490.25</v>
      </c>
      <c r="O156" s="23"/>
      <c r="P156" s="24">
        <f t="shared" si="39"/>
        <v>9.75</v>
      </c>
      <c r="Q156" s="25"/>
      <c r="R156" s="26">
        <f t="shared" si="42"/>
        <v>7124</v>
      </c>
      <c r="S156" s="27">
        <f t="shared" si="45"/>
        <v>7093.1692000000003</v>
      </c>
      <c r="T156" s="28">
        <f t="shared" si="40"/>
        <v>7093.1692000000003</v>
      </c>
      <c r="U156" s="60"/>
      <c r="V156" s="101"/>
      <c r="W156" s="101"/>
      <c r="X156" s="103"/>
      <c r="Y156" s="60"/>
      <c r="Z156" s="60"/>
      <c r="AA156" s="77">
        <f t="shared" si="44"/>
        <v>4066.5</v>
      </c>
      <c r="AB156" s="78"/>
    </row>
    <row r="157" spans="1:28" x14ac:dyDescent="0.25">
      <c r="A157" s="212"/>
      <c r="B157" s="29">
        <v>142</v>
      </c>
      <c r="C157" s="29" t="s">
        <v>303</v>
      </c>
      <c r="D157" s="29" t="s">
        <v>395</v>
      </c>
      <c r="E157" s="16" t="s">
        <v>221</v>
      </c>
      <c r="F157" s="44">
        <v>7161</v>
      </c>
      <c r="G157" s="18">
        <v>0.99719999999999998</v>
      </c>
      <c r="H157" s="19">
        <f t="shared" si="46"/>
        <v>7140.9492</v>
      </c>
      <c r="I157" s="20">
        <f t="shared" si="38"/>
        <v>20.050799999999981</v>
      </c>
      <c r="J157" s="18"/>
      <c r="K157" s="22"/>
      <c r="L157" s="17">
        <v>5892</v>
      </c>
      <c r="M157" s="18">
        <v>0.99199999999999999</v>
      </c>
      <c r="N157" s="22">
        <f t="shared" si="43"/>
        <v>5844.8639999999996</v>
      </c>
      <c r="O157" s="23"/>
      <c r="P157" s="24">
        <f t="shared" si="39"/>
        <v>47.136000000000422</v>
      </c>
      <c r="Q157" s="25"/>
      <c r="R157" s="26">
        <f t="shared" si="42"/>
        <v>6526.5</v>
      </c>
      <c r="S157" s="27">
        <f t="shared" si="45"/>
        <v>6492.9066000000003</v>
      </c>
      <c r="T157" s="28">
        <f t="shared" si="40"/>
        <v>6492.9066000000003</v>
      </c>
      <c r="U157" s="60"/>
      <c r="V157" s="101"/>
      <c r="W157" s="101"/>
      <c r="X157" s="103"/>
      <c r="Y157" s="60"/>
      <c r="Z157" s="60"/>
      <c r="AA157" s="77">
        <f t="shared" si="44"/>
        <v>3307.5</v>
      </c>
      <c r="AB157" s="78"/>
    </row>
    <row r="158" spans="1:28" x14ac:dyDescent="0.25">
      <c r="A158" s="212"/>
      <c r="B158" s="29">
        <v>143</v>
      </c>
      <c r="C158" s="29" t="s">
        <v>303</v>
      </c>
      <c r="D158" s="29" t="s">
        <v>395</v>
      </c>
      <c r="E158" s="16" t="s">
        <v>222</v>
      </c>
      <c r="F158" s="44">
        <v>6572</v>
      </c>
      <c r="G158" s="18">
        <v>0.99880000000000002</v>
      </c>
      <c r="H158" s="19">
        <f t="shared" si="46"/>
        <v>6564.1136000000006</v>
      </c>
      <c r="I158" s="20">
        <f>F158-H158</f>
        <v>7.8863999999994121</v>
      </c>
      <c r="J158" s="18"/>
      <c r="K158" s="22"/>
      <c r="L158" s="17">
        <v>5249</v>
      </c>
      <c r="M158" s="18">
        <v>0.95660000000000001</v>
      </c>
      <c r="N158" s="22">
        <f t="shared" si="43"/>
        <v>5021.1934000000001</v>
      </c>
      <c r="O158" s="52"/>
      <c r="P158" s="24">
        <f t="shared" si="39"/>
        <v>227.80659999999989</v>
      </c>
      <c r="Q158" s="25"/>
      <c r="R158" s="26">
        <f t="shared" si="42"/>
        <v>5910.5</v>
      </c>
      <c r="S158" s="27">
        <f t="shared" si="45"/>
        <v>5792.6535000000003</v>
      </c>
      <c r="T158" s="28">
        <f t="shared" si="40"/>
        <v>5792.6535000000003</v>
      </c>
      <c r="U158" s="60"/>
      <c r="V158" s="101"/>
      <c r="W158" s="101"/>
      <c r="X158" s="103"/>
      <c r="Y158" s="60"/>
      <c r="Z158" s="60"/>
      <c r="AA158" s="77">
        <f t="shared" si="44"/>
        <v>5604</v>
      </c>
      <c r="AB158" s="78"/>
    </row>
    <row r="159" spans="1:28" x14ac:dyDescent="0.25">
      <c r="A159" s="212"/>
      <c r="B159" s="29"/>
      <c r="C159" s="29"/>
      <c r="D159" s="29"/>
      <c r="E159" s="16"/>
      <c r="F159" s="17">
        <f>SUM(F128:F158)</f>
        <v>390000</v>
      </c>
      <c r="G159" s="18"/>
      <c r="H159" s="19">
        <f>SUM(H128:H158)</f>
        <v>381921.55439999991</v>
      </c>
      <c r="I159" s="105"/>
      <c r="J159" s="106"/>
      <c r="K159" s="45"/>
      <c r="L159" s="46">
        <f>SUM(L128:L158)</f>
        <v>347149</v>
      </c>
      <c r="M159" s="18"/>
      <c r="N159" s="22">
        <f>SUM(N128:N158)</f>
        <v>334989.81619999994</v>
      </c>
      <c r="O159" s="37"/>
      <c r="P159" s="108"/>
      <c r="Q159" s="36"/>
      <c r="R159" s="26">
        <f t="shared" ref="R159" si="47">((F156+L159)/2)</f>
        <v>177448.5</v>
      </c>
      <c r="S159" s="27">
        <f>SUM(S128:S158)</f>
        <v>358455.68530000001</v>
      </c>
      <c r="T159" s="124">
        <f>AVERAGE(T128:T158)</f>
        <v>11563.086622580646</v>
      </c>
      <c r="U159" s="120">
        <f>(R160-T161)/T161</f>
        <v>7.9966329966329964E-4</v>
      </c>
      <c r="V159" s="101">
        <f>N159</f>
        <v>334989.81619999994</v>
      </c>
      <c r="W159" s="101">
        <f>H159</f>
        <v>381921.55439999991</v>
      </c>
      <c r="X159" s="115">
        <f>(W159-V159)/V159</f>
        <v>0.14009899982147569</v>
      </c>
      <c r="Y159" s="26">
        <f>F156+L159</f>
        <v>354897</v>
      </c>
      <c r="Z159" s="123">
        <f>(Y159-671556)/671556</f>
        <v>-0.47153029680324499</v>
      </c>
      <c r="AA159" s="78"/>
      <c r="AB159" s="78"/>
    </row>
    <row r="160" spans="1:28" x14ac:dyDescent="0.25">
      <c r="A160" s="212"/>
      <c r="B160" s="29"/>
      <c r="C160" s="29"/>
      <c r="D160" s="29"/>
      <c r="E160" s="204"/>
      <c r="F160" s="17"/>
      <c r="G160" s="18">
        <f>AVERAGE(G128:G159)</f>
        <v>0.9827548387096775</v>
      </c>
      <c r="H160" s="19"/>
      <c r="I160" s="105"/>
      <c r="J160" s="106"/>
      <c r="K160" s="48"/>
      <c r="L160" s="46"/>
      <c r="M160" s="18">
        <f>AVERAGE(M128:M159)</f>
        <v>0.97084193548387099</v>
      </c>
      <c r="N160" s="22"/>
      <c r="O160" s="37"/>
      <c r="P160" s="24"/>
      <c r="Q160" s="49"/>
      <c r="R160" s="26">
        <f>AVERAGE(R128:R158)</f>
        <v>11889.5</v>
      </c>
      <c r="S160" s="27"/>
      <c r="T160" s="125" t="s">
        <v>464</v>
      </c>
      <c r="U160" s="118"/>
      <c r="V160" s="101"/>
      <c r="W160" s="114" t="s">
        <v>317</v>
      </c>
      <c r="X160" s="115"/>
      <c r="Y160" s="116" t="s">
        <v>338</v>
      </c>
      <c r="Z160" s="60"/>
      <c r="AA160" s="78"/>
      <c r="AB160" s="78"/>
    </row>
    <row r="161" spans="1:28" x14ac:dyDescent="0.25">
      <c r="A161" s="112"/>
      <c r="B161" s="29"/>
      <c r="C161" s="29"/>
      <c r="D161" s="29"/>
      <c r="E161" s="205"/>
      <c r="F161" s="17"/>
      <c r="G161" s="18"/>
      <c r="H161" s="19"/>
      <c r="I161" s="105"/>
      <c r="J161" s="106"/>
      <c r="K161" s="48"/>
      <c r="L161" s="46"/>
      <c r="M161" s="18"/>
      <c r="N161" s="22"/>
      <c r="O161" s="37"/>
      <c r="P161" s="108"/>
      <c r="Q161" s="49"/>
      <c r="R161" s="26"/>
      <c r="S161" s="27"/>
      <c r="T161" s="100">
        <v>11880</v>
      </c>
      <c r="U161" s="60"/>
      <c r="V161" s="101"/>
      <c r="W161" s="101"/>
      <c r="X161" s="103"/>
      <c r="Y161" s="60"/>
      <c r="Z161" s="60"/>
      <c r="AA161" s="78"/>
      <c r="AB161" s="78"/>
    </row>
    <row r="162" spans="1:28" x14ac:dyDescent="0.25">
      <c r="A162" s="212" t="s">
        <v>339</v>
      </c>
      <c r="B162" s="29" t="s">
        <v>223</v>
      </c>
      <c r="C162" s="29" t="s">
        <v>304</v>
      </c>
      <c r="D162" s="29" t="s">
        <v>395</v>
      </c>
      <c r="E162" s="16" t="s">
        <v>416</v>
      </c>
      <c r="F162" s="17">
        <v>8179</v>
      </c>
      <c r="G162" s="18">
        <v>0.99039999999999995</v>
      </c>
      <c r="H162" s="19">
        <f>F162*G162</f>
        <v>8100.4815999999992</v>
      </c>
      <c r="I162" s="20">
        <f>F162-H162</f>
        <v>78.518400000000838</v>
      </c>
      <c r="J162" s="18"/>
      <c r="K162" s="21"/>
      <c r="L162" s="17">
        <v>6572</v>
      </c>
      <c r="M162" s="18">
        <v>0.99829999999999997</v>
      </c>
      <c r="N162" s="22">
        <f t="shared" ref="N162:N201" si="48">L162*M162</f>
        <v>6560.8275999999996</v>
      </c>
      <c r="O162" s="23"/>
      <c r="P162" s="24">
        <f>L162-N162</f>
        <v>11.17240000000038</v>
      </c>
      <c r="Q162" s="22"/>
      <c r="R162" s="26">
        <f>((F162+L162)/2)</f>
        <v>7375.5</v>
      </c>
      <c r="S162" s="27">
        <f t="shared" si="45"/>
        <v>7330.6545999999998</v>
      </c>
      <c r="T162" s="28">
        <f>S162</f>
        <v>7330.6545999999998</v>
      </c>
      <c r="U162" s="60"/>
      <c r="V162" s="101"/>
      <c r="W162" s="101"/>
      <c r="X162" s="103"/>
      <c r="Y162" s="60"/>
      <c r="Z162" s="60"/>
      <c r="AA162" s="77">
        <f t="shared" ref="AA162:AA169" si="49">AVERAGE(F159,L162)</f>
        <v>198286</v>
      </c>
      <c r="AB162" s="78"/>
    </row>
    <row r="163" spans="1:28" x14ac:dyDescent="0.25">
      <c r="A163" s="212"/>
      <c r="B163" s="29" t="s">
        <v>225</v>
      </c>
      <c r="C163" s="29" t="s">
        <v>302</v>
      </c>
      <c r="D163" s="29" t="s">
        <v>395</v>
      </c>
      <c r="E163" s="53" t="s">
        <v>417</v>
      </c>
      <c r="F163" s="17">
        <v>13713</v>
      </c>
      <c r="G163" s="18">
        <v>0.98829999999999996</v>
      </c>
      <c r="H163" s="19">
        <f t="shared" ref="H163:H183" si="50">F163*G163</f>
        <v>13552.5579</v>
      </c>
      <c r="I163" s="20">
        <f t="shared" ref="I163:I177" si="51">F163-H163</f>
        <v>160.44210000000021</v>
      </c>
      <c r="J163" s="18"/>
      <c r="K163" s="21"/>
      <c r="L163" s="17">
        <v>6322</v>
      </c>
      <c r="M163" s="18">
        <v>0.96760000000000002</v>
      </c>
      <c r="N163" s="22">
        <f t="shared" si="48"/>
        <v>6117.1671999999999</v>
      </c>
      <c r="O163" s="23"/>
      <c r="P163" s="24">
        <f t="shared" ref="P163:P205" si="52">L163-N163</f>
        <v>204.83280000000013</v>
      </c>
      <c r="Q163" s="22"/>
      <c r="R163" s="26">
        <f t="shared" ref="R163:R205" si="53">((F163+L163)/2)</f>
        <v>10017.5</v>
      </c>
      <c r="S163" s="27">
        <f t="shared" si="45"/>
        <v>9834.8625499999998</v>
      </c>
      <c r="T163" s="28">
        <f>S163</f>
        <v>9834.8625499999998</v>
      </c>
      <c r="U163" s="60"/>
      <c r="V163" s="101"/>
      <c r="W163" s="101"/>
      <c r="X163" s="103"/>
      <c r="Y163" s="60"/>
      <c r="Z163" s="60"/>
      <c r="AA163" s="77">
        <f t="shared" si="49"/>
        <v>6322</v>
      </c>
      <c r="AB163" s="78"/>
    </row>
    <row r="164" spans="1:28" x14ac:dyDescent="0.25">
      <c r="A164" s="212"/>
      <c r="B164" s="29">
        <v>91</v>
      </c>
      <c r="C164" s="29" t="s">
        <v>302</v>
      </c>
      <c r="D164" s="29" t="s">
        <v>395</v>
      </c>
      <c r="E164" s="16" t="s">
        <v>418</v>
      </c>
      <c r="F164" s="17">
        <v>18685</v>
      </c>
      <c r="G164" s="18">
        <v>0.98399999999999999</v>
      </c>
      <c r="H164" s="19">
        <f t="shared" si="50"/>
        <v>18386.04</v>
      </c>
      <c r="I164" s="20">
        <f t="shared" si="51"/>
        <v>298.95999999999913</v>
      </c>
      <c r="J164" s="18"/>
      <c r="K164" s="21"/>
      <c r="L164" s="17">
        <v>14973</v>
      </c>
      <c r="M164" s="18">
        <v>0.95520000000000005</v>
      </c>
      <c r="N164" s="22">
        <f t="shared" si="48"/>
        <v>14302.2096</v>
      </c>
      <c r="O164" s="23"/>
      <c r="P164" s="24">
        <f t="shared" si="52"/>
        <v>670.79039999999986</v>
      </c>
      <c r="Q164" s="22"/>
      <c r="R164" s="26">
        <f t="shared" si="53"/>
        <v>16829</v>
      </c>
      <c r="S164" s="27">
        <f t="shared" si="45"/>
        <v>16344.124800000001</v>
      </c>
      <c r="T164" s="28">
        <f>S164</f>
        <v>16344.124800000001</v>
      </c>
      <c r="U164" s="60"/>
      <c r="V164" s="101"/>
      <c r="W164" s="101"/>
      <c r="X164" s="103"/>
      <c r="Y164" s="60"/>
      <c r="Z164" s="60"/>
      <c r="AA164" s="77">
        <f t="shared" si="49"/>
        <v>14973</v>
      </c>
      <c r="AB164" s="78"/>
    </row>
    <row r="165" spans="1:28" x14ac:dyDescent="0.25">
      <c r="A165" s="212"/>
      <c r="B165" s="29" t="s">
        <v>229</v>
      </c>
      <c r="C165" s="29" t="s">
        <v>304</v>
      </c>
      <c r="D165" s="29" t="s">
        <v>395</v>
      </c>
      <c r="E165" s="16" t="s">
        <v>419</v>
      </c>
      <c r="F165" s="17">
        <v>17117</v>
      </c>
      <c r="G165" s="18">
        <v>0.97809999999999997</v>
      </c>
      <c r="H165" s="19">
        <f t="shared" si="50"/>
        <v>16742.137699999999</v>
      </c>
      <c r="I165" s="20">
        <f t="shared" si="51"/>
        <v>374.86230000000069</v>
      </c>
      <c r="J165" s="18"/>
      <c r="K165" s="21"/>
      <c r="L165" s="17">
        <v>13338</v>
      </c>
      <c r="M165" s="18">
        <v>0.95279999999999998</v>
      </c>
      <c r="N165" s="22">
        <f t="shared" si="48"/>
        <v>12708.446399999999</v>
      </c>
      <c r="O165" s="23"/>
      <c r="P165" s="24">
        <f t="shared" si="52"/>
        <v>629.5536000000011</v>
      </c>
      <c r="Q165" s="22"/>
      <c r="R165" s="26">
        <f t="shared" si="53"/>
        <v>15227.5</v>
      </c>
      <c r="S165" s="27">
        <f t="shared" si="45"/>
        <v>14725.29205</v>
      </c>
      <c r="T165" s="28">
        <f t="shared" ref="T165:T205" si="54">S165</f>
        <v>14725.29205</v>
      </c>
      <c r="U165" s="60"/>
      <c r="V165" s="101"/>
      <c r="W165" s="101"/>
      <c r="X165" s="103"/>
      <c r="Y165" s="60"/>
      <c r="Z165" s="60"/>
      <c r="AA165" s="77">
        <f t="shared" si="49"/>
        <v>10758.5</v>
      </c>
      <c r="AB165" s="78"/>
    </row>
    <row r="166" spans="1:28" x14ac:dyDescent="0.25">
      <c r="A166" s="212"/>
      <c r="B166" s="29" t="s">
        <v>231</v>
      </c>
      <c r="C166" s="29" t="s">
        <v>304</v>
      </c>
      <c r="D166" s="29" t="s">
        <v>395</v>
      </c>
      <c r="E166" s="16" t="s">
        <v>415</v>
      </c>
      <c r="F166" s="17">
        <v>18092</v>
      </c>
      <c r="G166" s="18">
        <v>0.96989999999999998</v>
      </c>
      <c r="H166" s="19">
        <f t="shared" si="50"/>
        <v>17547.430799999998</v>
      </c>
      <c r="I166" s="20">
        <f t="shared" si="51"/>
        <v>544.56920000000173</v>
      </c>
      <c r="J166" s="18"/>
      <c r="K166" s="21"/>
      <c r="L166" s="17">
        <v>15447</v>
      </c>
      <c r="M166" s="18">
        <v>0.93159999999999998</v>
      </c>
      <c r="N166" s="22">
        <f t="shared" si="48"/>
        <v>14390.4252</v>
      </c>
      <c r="O166" s="23"/>
      <c r="P166" s="24">
        <f t="shared" si="52"/>
        <v>1056.5748000000003</v>
      </c>
      <c r="Q166" s="22"/>
      <c r="R166" s="26">
        <f t="shared" si="53"/>
        <v>16769.5</v>
      </c>
      <c r="S166" s="27">
        <f t="shared" si="45"/>
        <v>15968.928</v>
      </c>
      <c r="T166" s="28">
        <f t="shared" si="54"/>
        <v>15968.928</v>
      </c>
      <c r="U166" s="60"/>
      <c r="V166" s="101"/>
      <c r="W166" s="101"/>
      <c r="X166" s="103"/>
      <c r="Y166" s="60"/>
      <c r="Z166" s="60"/>
      <c r="AA166" s="77">
        <f t="shared" si="49"/>
        <v>14580</v>
      </c>
      <c r="AB166" s="78"/>
    </row>
    <row r="167" spans="1:28" x14ac:dyDescent="0.25">
      <c r="A167" s="212"/>
      <c r="B167" s="29" t="s">
        <v>233</v>
      </c>
      <c r="C167" s="29" t="s">
        <v>304</v>
      </c>
      <c r="D167" s="29" t="s">
        <v>395</v>
      </c>
      <c r="E167" s="16" t="s">
        <v>420</v>
      </c>
      <c r="F167" s="17">
        <v>21139</v>
      </c>
      <c r="G167" s="18">
        <v>0.97670000000000001</v>
      </c>
      <c r="H167" s="19">
        <f t="shared" si="50"/>
        <v>20646.461299999999</v>
      </c>
      <c r="I167" s="20">
        <f t="shared" si="51"/>
        <v>492.53870000000097</v>
      </c>
      <c r="J167" s="18"/>
      <c r="K167" s="21"/>
      <c r="L167" s="17">
        <v>18130</v>
      </c>
      <c r="M167" s="18">
        <v>0.95269999999999999</v>
      </c>
      <c r="N167" s="22">
        <f t="shared" si="48"/>
        <v>17272.451000000001</v>
      </c>
      <c r="O167" s="23"/>
      <c r="P167" s="24">
        <f t="shared" si="52"/>
        <v>857.54899999999907</v>
      </c>
      <c r="Q167" s="22"/>
      <c r="R167" s="26">
        <f t="shared" si="53"/>
        <v>19634.5</v>
      </c>
      <c r="S167" s="27">
        <f t="shared" si="45"/>
        <v>18959.456149999998</v>
      </c>
      <c r="T167" s="28">
        <f t="shared" si="54"/>
        <v>18959.456149999998</v>
      </c>
      <c r="U167" s="60"/>
      <c r="V167" s="101"/>
      <c r="W167" s="101"/>
      <c r="X167" s="103"/>
      <c r="Y167" s="60"/>
      <c r="Z167" s="60"/>
      <c r="AA167" s="77">
        <f t="shared" si="49"/>
        <v>18407.5</v>
      </c>
      <c r="AB167" s="78"/>
    </row>
    <row r="168" spans="1:28" x14ac:dyDescent="0.25">
      <c r="A168" s="212"/>
      <c r="B168" s="29" t="s">
        <v>340</v>
      </c>
      <c r="C168" s="29" t="s">
        <v>304</v>
      </c>
      <c r="D168" s="29" t="s">
        <v>395</v>
      </c>
      <c r="E168" s="16" t="s">
        <v>421</v>
      </c>
      <c r="F168" s="17">
        <v>30054</v>
      </c>
      <c r="G168" s="18">
        <v>0.96419999999999995</v>
      </c>
      <c r="H168" s="19">
        <f t="shared" si="50"/>
        <v>28978.066799999997</v>
      </c>
      <c r="I168" s="20">
        <f t="shared" si="51"/>
        <v>1075.9332000000031</v>
      </c>
      <c r="J168" s="18"/>
      <c r="K168" s="21"/>
      <c r="L168" s="17">
        <v>25958</v>
      </c>
      <c r="M168" s="18">
        <v>0.97040000000000004</v>
      </c>
      <c r="N168" s="22">
        <f t="shared" si="48"/>
        <v>25189.643200000002</v>
      </c>
      <c r="O168" s="23"/>
      <c r="P168" s="24">
        <f t="shared" si="52"/>
        <v>768.35679999999775</v>
      </c>
      <c r="Q168" s="22"/>
      <c r="R168" s="26">
        <f t="shared" si="53"/>
        <v>28006</v>
      </c>
      <c r="S168" s="27">
        <f t="shared" si="45"/>
        <v>27083.855</v>
      </c>
      <c r="T168" s="28">
        <f t="shared" si="54"/>
        <v>27083.855</v>
      </c>
      <c r="U168" s="60"/>
      <c r="V168" s="101"/>
      <c r="W168" s="101"/>
      <c r="X168" s="103"/>
      <c r="Y168" s="60"/>
      <c r="Z168" s="60"/>
      <c r="AA168" s="77">
        <f t="shared" si="49"/>
        <v>21537.5</v>
      </c>
      <c r="AB168" s="78"/>
    </row>
    <row r="169" spans="1:28" x14ac:dyDescent="0.25">
      <c r="A169" s="212"/>
      <c r="B169" s="29" t="s">
        <v>236</v>
      </c>
      <c r="C169" s="29" t="s">
        <v>304</v>
      </c>
      <c r="D169" s="29" t="s">
        <v>395</v>
      </c>
      <c r="E169" s="16" t="s">
        <v>422</v>
      </c>
      <c r="F169" s="17">
        <v>29496</v>
      </c>
      <c r="G169" s="18">
        <v>0.97009999999999996</v>
      </c>
      <c r="H169" s="19">
        <f t="shared" si="50"/>
        <v>28614.069599999999</v>
      </c>
      <c r="I169" s="20">
        <f t="shared" si="51"/>
        <v>881.9304000000011</v>
      </c>
      <c r="J169" s="18"/>
      <c r="K169" s="21"/>
      <c r="L169" s="17">
        <v>25283</v>
      </c>
      <c r="M169" s="18">
        <v>0.97529999999999994</v>
      </c>
      <c r="N169" s="22">
        <f t="shared" si="48"/>
        <v>24658.509899999997</v>
      </c>
      <c r="O169" s="23"/>
      <c r="P169" s="24">
        <f t="shared" si="52"/>
        <v>624.49010000000271</v>
      </c>
      <c r="Q169" s="22"/>
      <c r="R169" s="26">
        <f t="shared" si="53"/>
        <v>27389.5</v>
      </c>
      <c r="S169" s="27">
        <f t="shared" si="45"/>
        <v>26636.289749999996</v>
      </c>
      <c r="T169" s="28">
        <f t="shared" si="54"/>
        <v>26636.289749999996</v>
      </c>
      <c r="U169" s="60"/>
      <c r="V169" s="101"/>
      <c r="W169" s="101"/>
      <c r="X169" s="103"/>
      <c r="Y169" s="60"/>
      <c r="Z169" s="60"/>
      <c r="AA169" s="77">
        <f t="shared" si="49"/>
        <v>21687.5</v>
      </c>
      <c r="AB169" s="78"/>
    </row>
    <row r="170" spans="1:28" x14ac:dyDescent="0.25">
      <c r="A170" s="212"/>
      <c r="B170" s="29">
        <v>97</v>
      </c>
      <c r="C170" s="29" t="s">
        <v>304</v>
      </c>
      <c r="D170" s="29" t="s">
        <v>395</v>
      </c>
      <c r="E170" s="16" t="s">
        <v>423</v>
      </c>
      <c r="F170" s="17">
        <v>24441</v>
      </c>
      <c r="G170" s="18">
        <v>0.97270000000000001</v>
      </c>
      <c r="H170" s="19">
        <f t="shared" si="50"/>
        <v>23773.760699999999</v>
      </c>
      <c r="I170" s="20">
        <f t="shared" si="51"/>
        <v>667.23930000000109</v>
      </c>
      <c r="J170" s="18"/>
      <c r="K170" s="21"/>
      <c r="L170" s="17">
        <v>20851</v>
      </c>
      <c r="M170" s="18">
        <v>0.93159999999999998</v>
      </c>
      <c r="N170" s="22">
        <f t="shared" si="48"/>
        <v>19424.7916</v>
      </c>
      <c r="O170" s="23"/>
      <c r="P170" s="24">
        <f t="shared" si="52"/>
        <v>1426.2083999999995</v>
      </c>
      <c r="Q170" s="22"/>
      <c r="R170" s="26">
        <f t="shared" si="53"/>
        <v>22646</v>
      </c>
      <c r="S170" s="27">
        <f t="shared" si="45"/>
        <v>21599.276149999998</v>
      </c>
      <c r="T170" s="28">
        <f t="shared" si="54"/>
        <v>21599.276149999998</v>
      </c>
      <c r="U170" s="60"/>
      <c r="V170" s="101"/>
      <c r="W170" s="101"/>
      <c r="X170" s="103"/>
      <c r="Y170" s="60"/>
      <c r="Z170" s="60"/>
      <c r="AA170" s="77">
        <f t="shared" ref="AA170:AA183" si="55">AVERAGE(F166,L170)</f>
        <v>19471.5</v>
      </c>
      <c r="AB170" s="78"/>
    </row>
    <row r="171" spans="1:28" x14ac:dyDescent="0.25">
      <c r="A171" s="212"/>
      <c r="B171" s="29">
        <v>98</v>
      </c>
      <c r="C171" s="29" t="s">
        <v>304</v>
      </c>
      <c r="D171" s="29" t="s">
        <v>395</v>
      </c>
      <c r="E171" s="16" t="s">
        <v>424</v>
      </c>
      <c r="F171" s="17">
        <v>25653</v>
      </c>
      <c r="G171" s="18">
        <v>0.96909999999999996</v>
      </c>
      <c r="H171" s="19">
        <f t="shared" si="50"/>
        <v>24860.3223</v>
      </c>
      <c r="I171" s="20">
        <f t="shared" si="51"/>
        <v>792.67770000000019</v>
      </c>
      <c r="J171" s="18"/>
      <c r="K171" s="21"/>
      <c r="L171" s="17">
        <v>20723</v>
      </c>
      <c r="M171" s="18">
        <v>0.95109999999999995</v>
      </c>
      <c r="N171" s="22">
        <f t="shared" si="48"/>
        <v>19709.6453</v>
      </c>
      <c r="O171" s="23"/>
      <c r="P171" s="24">
        <f t="shared" si="52"/>
        <v>1013.3546999999999</v>
      </c>
      <c r="Q171" s="22"/>
      <c r="R171" s="26">
        <f t="shared" si="53"/>
        <v>23188</v>
      </c>
      <c r="S171" s="27">
        <f t="shared" si="45"/>
        <v>22284.983800000002</v>
      </c>
      <c r="T171" s="28">
        <f t="shared" si="54"/>
        <v>22284.983800000002</v>
      </c>
      <c r="U171" s="60"/>
      <c r="V171" s="101"/>
      <c r="W171" s="101"/>
      <c r="X171" s="103"/>
      <c r="Y171" s="60"/>
      <c r="Z171" s="60"/>
      <c r="AA171" s="77">
        <f t="shared" si="55"/>
        <v>20931</v>
      </c>
      <c r="AB171" s="78"/>
    </row>
    <row r="172" spans="1:28" x14ac:dyDescent="0.25">
      <c r="A172" s="212"/>
      <c r="B172" s="29" t="s">
        <v>240</v>
      </c>
      <c r="C172" s="29" t="s">
        <v>304</v>
      </c>
      <c r="D172" s="29" t="s">
        <v>395</v>
      </c>
      <c r="E172" s="16" t="s">
        <v>425</v>
      </c>
      <c r="F172" s="17">
        <v>31304</v>
      </c>
      <c r="G172" s="18">
        <v>0.96619999999999995</v>
      </c>
      <c r="H172" s="19">
        <f t="shared" si="50"/>
        <v>30245.924799999997</v>
      </c>
      <c r="I172" s="20">
        <f t="shared" si="51"/>
        <v>1058.075200000003</v>
      </c>
      <c r="J172" s="18"/>
      <c r="K172" s="21"/>
      <c r="L172" s="17">
        <v>25875</v>
      </c>
      <c r="M172" s="18">
        <v>0.97009999999999996</v>
      </c>
      <c r="N172" s="22">
        <f t="shared" si="48"/>
        <v>25101.337499999998</v>
      </c>
      <c r="O172" s="23"/>
      <c r="P172" s="24">
        <f t="shared" si="52"/>
        <v>773.66250000000218</v>
      </c>
      <c r="Q172" s="22"/>
      <c r="R172" s="26">
        <f t="shared" si="53"/>
        <v>28589.5</v>
      </c>
      <c r="S172" s="27">
        <f t="shared" si="45"/>
        <v>27673.631149999997</v>
      </c>
      <c r="T172" s="28">
        <f t="shared" si="54"/>
        <v>27673.631149999997</v>
      </c>
      <c r="U172" s="60"/>
      <c r="V172" s="101"/>
      <c r="W172" s="101"/>
      <c r="X172" s="103"/>
      <c r="Y172" s="60"/>
      <c r="Z172" s="60"/>
      <c r="AA172" s="77">
        <f t="shared" si="55"/>
        <v>27964.5</v>
      </c>
      <c r="AB172" s="78"/>
    </row>
    <row r="173" spans="1:28" x14ac:dyDescent="0.25">
      <c r="A173" s="212"/>
      <c r="B173" s="29">
        <v>100</v>
      </c>
      <c r="C173" s="29" t="s">
        <v>304</v>
      </c>
      <c r="D173" s="29" t="s">
        <v>395</v>
      </c>
      <c r="E173" s="16" t="s">
        <v>426</v>
      </c>
      <c r="F173" s="17">
        <v>24476</v>
      </c>
      <c r="G173" s="18">
        <v>0.97440000000000004</v>
      </c>
      <c r="H173" s="19">
        <f t="shared" si="50"/>
        <v>23849.414400000001</v>
      </c>
      <c r="I173" s="20">
        <f t="shared" si="51"/>
        <v>626.58559999999852</v>
      </c>
      <c r="J173" s="18"/>
      <c r="K173" s="21"/>
      <c r="L173" s="17">
        <v>21598</v>
      </c>
      <c r="M173" s="18">
        <v>0.98099999999999998</v>
      </c>
      <c r="N173" s="22">
        <f t="shared" si="48"/>
        <v>21187.637999999999</v>
      </c>
      <c r="O173" s="23"/>
      <c r="P173" s="24">
        <f t="shared" si="52"/>
        <v>410.36200000000099</v>
      </c>
      <c r="Q173" s="22"/>
      <c r="R173" s="26">
        <f t="shared" si="53"/>
        <v>23037</v>
      </c>
      <c r="S173" s="27">
        <f t="shared" si="45"/>
        <v>22518.5262</v>
      </c>
      <c r="T173" s="28">
        <f t="shared" si="54"/>
        <v>22518.5262</v>
      </c>
      <c r="U173" s="60"/>
      <c r="V173" s="101"/>
      <c r="W173" s="101"/>
      <c r="X173" s="103"/>
      <c r="Y173" s="60"/>
      <c r="Z173" s="60"/>
      <c r="AA173" s="77">
        <f t="shared" si="55"/>
        <v>25547</v>
      </c>
      <c r="AB173" s="78"/>
    </row>
    <row r="174" spans="1:28" x14ac:dyDescent="0.25">
      <c r="A174" s="212"/>
      <c r="B174" s="29" t="s">
        <v>243</v>
      </c>
      <c r="C174" s="29" t="s">
        <v>304</v>
      </c>
      <c r="D174" s="29" t="s">
        <v>395</v>
      </c>
      <c r="E174" s="16" t="s">
        <v>427</v>
      </c>
      <c r="F174" s="17">
        <v>24552</v>
      </c>
      <c r="G174" s="18">
        <v>0.96750000000000003</v>
      </c>
      <c r="H174" s="19">
        <f t="shared" si="50"/>
        <v>23754.06</v>
      </c>
      <c r="I174" s="20">
        <f t="shared" si="51"/>
        <v>797.93999999999869</v>
      </c>
      <c r="J174" s="18"/>
      <c r="K174" s="21"/>
      <c r="L174" s="17">
        <v>19318</v>
      </c>
      <c r="M174" s="18">
        <v>0.97489999999999999</v>
      </c>
      <c r="N174" s="22">
        <f t="shared" si="48"/>
        <v>18833.118200000001</v>
      </c>
      <c r="O174" s="23"/>
      <c r="P174" s="24">
        <f t="shared" si="52"/>
        <v>484.8817999999992</v>
      </c>
      <c r="Q174" s="22"/>
      <c r="R174" s="26">
        <f t="shared" si="53"/>
        <v>21935</v>
      </c>
      <c r="S174" s="27">
        <f t="shared" si="45"/>
        <v>21293.589100000001</v>
      </c>
      <c r="T174" s="28">
        <f t="shared" si="54"/>
        <v>21293.589100000001</v>
      </c>
      <c r="U174" s="60"/>
      <c r="V174" s="101"/>
      <c r="W174" s="101"/>
      <c r="X174" s="103"/>
      <c r="Y174" s="60"/>
      <c r="Z174" s="60"/>
      <c r="AA174" s="77">
        <f t="shared" si="55"/>
        <v>21879.5</v>
      </c>
      <c r="AB174" s="78"/>
    </row>
    <row r="175" spans="1:28" x14ac:dyDescent="0.25">
      <c r="A175" s="212"/>
      <c r="B175" s="29" t="s">
        <v>245</v>
      </c>
      <c r="C175" s="29" t="s">
        <v>303</v>
      </c>
      <c r="D175" s="29" t="s">
        <v>395</v>
      </c>
      <c r="E175" s="16" t="s">
        <v>428</v>
      </c>
      <c r="F175" s="17">
        <v>6581</v>
      </c>
      <c r="G175" s="18">
        <v>0.99470000000000003</v>
      </c>
      <c r="H175" s="19">
        <f t="shared" si="50"/>
        <v>6546.1207000000004</v>
      </c>
      <c r="I175" s="20">
        <f t="shared" si="51"/>
        <v>34.879299999999603</v>
      </c>
      <c r="J175" s="18"/>
      <c r="K175" s="21"/>
      <c r="L175" s="17">
        <v>6536</v>
      </c>
      <c r="M175" s="18">
        <v>0.99660000000000004</v>
      </c>
      <c r="N175" s="22">
        <f t="shared" si="48"/>
        <v>6513.7776000000003</v>
      </c>
      <c r="O175" s="23"/>
      <c r="P175" s="24">
        <f t="shared" si="52"/>
        <v>22.222399999999652</v>
      </c>
      <c r="Q175" s="22"/>
      <c r="R175" s="26">
        <f t="shared" si="53"/>
        <v>6558.5</v>
      </c>
      <c r="S175" s="27">
        <f t="shared" si="45"/>
        <v>6529.9491500000004</v>
      </c>
      <c r="T175" s="28">
        <f t="shared" si="54"/>
        <v>6529.9491500000004</v>
      </c>
      <c r="U175" s="60"/>
      <c r="V175" s="101"/>
      <c r="W175" s="101"/>
      <c r="X175" s="103"/>
      <c r="Y175" s="60"/>
      <c r="Z175" s="60"/>
      <c r="AA175" s="77">
        <f t="shared" si="55"/>
        <v>16094.5</v>
      </c>
      <c r="AB175" s="78"/>
    </row>
    <row r="176" spans="1:28" x14ac:dyDescent="0.25">
      <c r="A176" s="212"/>
      <c r="B176" s="29" t="s">
        <v>247</v>
      </c>
      <c r="C176" s="29" t="s">
        <v>304</v>
      </c>
      <c r="D176" s="29" t="s">
        <v>395</v>
      </c>
      <c r="E176" s="16" t="s">
        <v>429</v>
      </c>
      <c r="F176" s="17">
        <v>8224</v>
      </c>
      <c r="G176" s="18">
        <v>0.99539999999999995</v>
      </c>
      <c r="H176" s="19">
        <f t="shared" si="50"/>
        <v>8186.1695999999993</v>
      </c>
      <c r="I176" s="20">
        <f t="shared" si="51"/>
        <v>37.830400000000736</v>
      </c>
      <c r="J176" s="18"/>
      <c r="K176" s="21"/>
      <c r="L176" s="17">
        <v>5291</v>
      </c>
      <c r="M176" s="18">
        <v>0.9889</v>
      </c>
      <c r="N176" s="22">
        <f t="shared" si="48"/>
        <v>5232.2699000000002</v>
      </c>
      <c r="O176" s="23"/>
      <c r="P176" s="24">
        <f t="shared" si="52"/>
        <v>58.730099999999766</v>
      </c>
      <c r="Q176" s="22"/>
      <c r="R176" s="26">
        <f t="shared" si="53"/>
        <v>6757.5</v>
      </c>
      <c r="S176" s="27">
        <f t="shared" si="45"/>
        <v>6709.2197500000002</v>
      </c>
      <c r="T176" s="28">
        <f t="shared" si="54"/>
        <v>6709.2197500000002</v>
      </c>
      <c r="U176" s="60"/>
      <c r="V176" s="101"/>
      <c r="W176" s="101"/>
      <c r="X176" s="103"/>
      <c r="Y176" s="60"/>
      <c r="Z176" s="60"/>
      <c r="AA176" s="77">
        <f t="shared" si="55"/>
        <v>18297.5</v>
      </c>
      <c r="AB176" s="78"/>
    </row>
    <row r="177" spans="1:28" x14ac:dyDescent="0.25">
      <c r="A177" s="212"/>
      <c r="B177" s="29">
        <v>104</v>
      </c>
      <c r="C177" s="29" t="s">
        <v>304</v>
      </c>
      <c r="D177" s="29" t="s">
        <v>395</v>
      </c>
      <c r="E177" s="16" t="s">
        <v>430</v>
      </c>
      <c r="F177" s="17">
        <v>4233</v>
      </c>
      <c r="G177" s="18">
        <v>0.99739999999999995</v>
      </c>
      <c r="H177" s="19">
        <f t="shared" si="50"/>
        <v>4221.9942000000001</v>
      </c>
      <c r="I177" s="20">
        <f t="shared" si="51"/>
        <v>11.005799999999908</v>
      </c>
      <c r="J177" s="18"/>
      <c r="K177" s="21"/>
      <c r="L177" s="17">
        <v>3356</v>
      </c>
      <c r="M177" s="18">
        <v>0.99839999999999995</v>
      </c>
      <c r="N177" s="22">
        <f t="shared" si="48"/>
        <v>3350.6304</v>
      </c>
      <c r="O177" s="23"/>
      <c r="P177" s="24">
        <f t="shared" si="52"/>
        <v>5.3695999999999913</v>
      </c>
      <c r="Q177" s="22"/>
      <c r="R177" s="26">
        <f t="shared" si="53"/>
        <v>3794.5</v>
      </c>
      <c r="S177" s="27">
        <f t="shared" si="45"/>
        <v>3786.3123000000001</v>
      </c>
      <c r="T177" s="28">
        <f t="shared" si="54"/>
        <v>3786.3123000000001</v>
      </c>
      <c r="U177" s="60"/>
      <c r="V177" s="101"/>
      <c r="W177" s="101"/>
      <c r="X177" s="103"/>
      <c r="Y177" s="60"/>
      <c r="Z177" s="60"/>
      <c r="AA177" s="77">
        <f t="shared" si="55"/>
        <v>13916</v>
      </c>
      <c r="AB177" s="78"/>
    </row>
    <row r="178" spans="1:28" x14ac:dyDescent="0.25">
      <c r="A178" s="212"/>
      <c r="B178" s="29" t="s">
        <v>251</v>
      </c>
      <c r="C178" s="29" t="s">
        <v>304</v>
      </c>
      <c r="D178" s="29" t="s">
        <v>395</v>
      </c>
      <c r="E178" s="16" t="s">
        <v>431</v>
      </c>
      <c r="F178" s="17">
        <v>4412</v>
      </c>
      <c r="G178" s="18">
        <v>0.97330000000000005</v>
      </c>
      <c r="H178" s="19">
        <f t="shared" si="50"/>
        <v>4294.1995999999999</v>
      </c>
      <c r="I178" s="20">
        <f t="shared" ref="I178:I184" si="56">F178-H178</f>
        <v>117.80040000000008</v>
      </c>
      <c r="J178" s="18"/>
      <c r="K178" s="21"/>
      <c r="L178" s="17">
        <v>5233</v>
      </c>
      <c r="M178" s="18">
        <v>0.99919999999999998</v>
      </c>
      <c r="N178" s="22">
        <f t="shared" si="48"/>
        <v>5228.8135999999995</v>
      </c>
      <c r="O178" s="23"/>
      <c r="P178" s="24">
        <f t="shared" si="52"/>
        <v>4.1864000000005035</v>
      </c>
      <c r="Q178" s="22"/>
      <c r="R178" s="26">
        <f t="shared" si="53"/>
        <v>4822.5</v>
      </c>
      <c r="S178" s="27">
        <f t="shared" si="45"/>
        <v>4761.5065999999997</v>
      </c>
      <c r="T178" s="28">
        <f t="shared" si="54"/>
        <v>4761.5065999999997</v>
      </c>
      <c r="U178" s="60"/>
      <c r="V178" s="101"/>
      <c r="W178" s="101"/>
      <c r="X178" s="103"/>
      <c r="Y178" s="60"/>
      <c r="Z178" s="60"/>
      <c r="AA178" s="77">
        <f t="shared" si="55"/>
        <v>14892.5</v>
      </c>
      <c r="AB178" s="78"/>
    </row>
    <row r="179" spans="1:28" x14ac:dyDescent="0.25">
      <c r="A179" s="212"/>
      <c r="B179" s="29" t="s">
        <v>253</v>
      </c>
      <c r="C179" s="29" t="s">
        <v>302</v>
      </c>
      <c r="D179" s="29" t="s">
        <v>395</v>
      </c>
      <c r="E179" s="16" t="s">
        <v>432</v>
      </c>
      <c r="F179" s="17">
        <v>7971</v>
      </c>
      <c r="G179" s="18">
        <v>0.998</v>
      </c>
      <c r="H179" s="19">
        <f>F179*G179</f>
        <v>7955.058</v>
      </c>
      <c r="I179" s="202">
        <f t="shared" si="56"/>
        <v>15.942000000000007</v>
      </c>
      <c r="J179" s="18"/>
      <c r="K179" s="21"/>
      <c r="L179" s="17">
        <v>6573</v>
      </c>
      <c r="M179" s="18">
        <v>0.98150000000000004</v>
      </c>
      <c r="N179" s="22">
        <f t="shared" si="48"/>
        <v>6451.3995000000004</v>
      </c>
      <c r="O179" s="23"/>
      <c r="P179" s="24">
        <f t="shared" si="52"/>
        <v>121.60049999999956</v>
      </c>
      <c r="Q179" s="22"/>
      <c r="R179" s="26">
        <f t="shared" si="53"/>
        <v>7272</v>
      </c>
      <c r="S179" s="27">
        <f t="shared" si="45"/>
        <v>7203.2287500000002</v>
      </c>
      <c r="T179" s="28">
        <f t="shared" si="54"/>
        <v>7203.2287500000002</v>
      </c>
      <c r="U179" s="60"/>
      <c r="V179" s="101"/>
      <c r="W179" s="101"/>
      <c r="X179" s="103"/>
      <c r="Y179" s="60"/>
      <c r="Z179" s="60"/>
      <c r="AA179" s="77">
        <f>AVERAGE(F175,L179)</f>
        <v>6577</v>
      </c>
      <c r="AB179" s="78"/>
    </row>
    <row r="180" spans="1:28" x14ac:dyDescent="0.25">
      <c r="A180" s="212"/>
      <c r="B180" s="29" t="s">
        <v>255</v>
      </c>
      <c r="C180" s="29" t="s">
        <v>302</v>
      </c>
      <c r="D180" s="29" t="s">
        <v>395</v>
      </c>
      <c r="E180" s="16" t="s">
        <v>433</v>
      </c>
      <c r="F180" s="17">
        <v>5820</v>
      </c>
      <c r="G180" s="18">
        <v>0.99439999999999995</v>
      </c>
      <c r="H180" s="19">
        <f t="shared" si="50"/>
        <v>5787.4079999999994</v>
      </c>
      <c r="I180" s="202">
        <f t="shared" si="56"/>
        <v>32.592000000000553</v>
      </c>
      <c r="J180" s="18"/>
      <c r="K180" s="21"/>
      <c r="L180" s="17">
        <v>4767</v>
      </c>
      <c r="M180" s="18">
        <v>0.99250000000000005</v>
      </c>
      <c r="N180" s="22">
        <f t="shared" si="48"/>
        <v>4731.2475000000004</v>
      </c>
      <c r="O180" s="23"/>
      <c r="P180" s="24">
        <f t="shared" si="52"/>
        <v>35.7524999999996</v>
      </c>
      <c r="Q180" s="22"/>
      <c r="R180" s="26">
        <f t="shared" si="53"/>
        <v>5293.5</v>
      </c>
      <c r="S180" s="27">
        <f t="shared" si="45"/>
        <v>5259.3277500000004</v>
      </c>
      <c r="T180" s="28">
        <f t="shared" si="54"/>
        <v>5259.3277500000004</v>
      </c>
      <c r="U180" s="60"/>
      <c r="V180" s="101"/>
      <c r="W180" s="101"/>
      <c r="X180" s="103"/>
      <c r="Y180" s="60"/>
      <c r="Z180" s="60"/>
      <c r="AA180" s="77">
        <f>AVERAGE(F176,L180)</f>
        <v>6495.5</v>
      </c>
      <c r="AB180" s="78"/>
    </row>
    <row r="181" spans="1:28" x14ac:dyDescent="0.25">
      <c r="A181" s="212"/>
      <c r="B181" s="29">
        <v>108</v>
      </c>
      <c r="C181" s="29" t="s">
        <v>303</v>
      </c>
      <c r="D181" s="29" t="s">
        <v>395</v>
      </c>
      <c r="E181" s="16" t="s">
        <v>434</v>
      </c>
      <c r="F181" s="17">
        <v>5054</v>
      </c>
      <c r="G181" s="18">
        <v>0.95630000000000004</v>
      </c>
      <c r="H181" s="19">
        <f t="shared" si="50"/>
        <v>4833.1401999999998</v>
      </c>
      <c r="I181" s="202">
        <f t="shared" si="56"/>
        <v>220.85980000000018</v>
      </c>
      <c r="J181" s="18"/>
      <c r="K181" s="21"/>
      <c r="L181" s="17">
        <v>3983</v>
      </c>
      <c r="M181" s="18">
        <v>0.97150000000000003</v>
      </c>
      <c r="N181" s="22">
        <f t="shared" si="48"/>
        <v>3869.4845</v>
      </c>
      <c r="O181" s="23"/>
      <c r="P181" s="24">
        <f t="shared" si="52"/>
        <v>113.51549999999997</v>
      </c>
      <c r="Q181" s="22"/>
      <c r="R181" s="26">
        <f t="shared" si="53"/>
        <v>4518.5</v>
      </c>
      <c r="S181" s="27">
        <f t="shared" si="45"/>
        <v>4351.3123500000002</v>
      </c>
      <c r="T181" s="28">
        <f t="shared" si="54"/>
        <v>4351.3123500000002</v>
      </c>
      <c r="U181" s="60"/>
      <c r="V181" s="101"/>
      <c r="W181" s="101"/>
      <c r="X181" s="103"/>
      <c r="Y181" s="60"/>
      <c r="Z181" s="60"/>
      <c r="AA181" s="77">
        <f>AVERAGE(F177,L181)</f>
        <v>4108</v>
      </c>
      <c r="AB181" s="78"/>
    </row>
    <row r="182" spans="1:28" x14ac:dyDescent="0.25">
      <c r="A182" s="212"/>
      <c r="B182" s="29" t="s">
        <v>342</v>
      </c>
      <c r="C182" s="29" t="s">
        <v>304</v>
      </c>
      <c r="D182" s="29" t="s">
        <v>395</v>
      </c>
      <c r="E182" s="16" t="s">
        <v>435</v>
      </c>
      <c r="F182" s="17">
        <v>38616</v>
      </c>
      <c r="G182" s="18">
        <v>0.94499999999999995</v>
      </c>
      <c r="H182" s="19">
        <f t="shared" si="50"/>
        <v>36492.119999999995</v>
      </c>
      <c r="I182" s="202">
        <f t="shared" si="56"/>
        <v>2123.8800000000047</v>
      </c>
      <c r="J182" s="18"/>
      <c r="K182" s="21"/>
      <c r="L182" s="17">
        <v>32227</v>
      </c>
      <c r="M182" s="18">
        <v>0.97099999999999997</v>
      </c>
      <c r="N182" s="22">
        <f t="shared" si="48"/>
        <v>31292.416999999998</v>
      </c>
      <c r="O182" s="23"/>
      <c r="P182" s="24">
        <f t="shared" si="52"/>
        <v>934.58300000000236</v>
      </c>
      <c r="Q182" s="22"/>
      <c r="R182" s="26">
        <f t="shared" si="53"/>
        <v>35421.5</v>
      </c>
      <c r="S182" s="27">
        <f t="shared" si="45"/>
        <v>33892.268499999998</v>
      </c>
      <c r="T182" s="28">
        <f t="shared" si="54"/>
        <v>33892.268499999998</v>
      </c>
      <c r="U182" s="60"/>
      <c r="V182" s="101"/>
      <c r="W182" s="101"/>
      <c r="X182" s="103"/>
      <c r="Y182" s="60"/>
      <c r="Z182" s="60"/>
      <c r="AA182" s="77">
        <f>AVERAGE(F178,L182)</f>
        <v>18319.5</v>
      </c>
      <c r="AB182" s="78"/>
    </row>
    <row r="183" spans="1:28" x14ac:dyDescent="0.25">
      <c r="A183" s="212"/>
      <c r="B183" s="29">
        <v>110</v>
      </c>
      <c r="C183" s="29" t="s">
        <v>303</v>
      </c>
      <c r="D183" s="29" t="s">
        <v>395</v>
      </c>
      <c r="E183" s="16" t="s">
        <v>436</v>
      </c>
      <c r="F183" s="17">
        <v>13035</v>
      </c>
      <c r="G183" s="18">
        <v>0.99339999999999995</v>
      </c>
      <c r="H183" s="19">
        <f t="shared" si="50"/>
        <v>12948.968999999999</v>
      </c>
      <c r="I183" s="202">
        <f t="shared" si="56"/>
        <v>86.031000000000859</v>
      </c>
      <c r="J183" s="18"/>
      <c r="K183" s="21"/>
      <c r="L183" s="17">
        <v>10180</v>
      </c>
      <c r="M183" s="18">
        <v>0.98050000000000004</v>
      </c>
      <c r="N183" s="22">
        <f t="shared" si="48"/>
        <v>9981.49</v>
      </c>
      <c r="O183" s="23"/>
      <c r="P183" s="24">
        <f t="shared" si="52"/>
        <v>198.51000000000022</v>
      </c>
      <c r="Q183" s="22"/>
      <c r="R183" s="26">
        <f t="shared" si="53"/>
        <v>11607.5</v>
      </c>
      <c r="S183" s="27">
        <f t="shared" si="45"/>
        <v>11465.229499999999</v>
      </c>
      <c r="T183" s="28">
        <f t="shared" si="54"/>
        <v>11465.229499999999</v>
      </c>
      <c r="U183" s="60"/>
      <c r="V183" s="101"/>
      <c r="W183" s="101"/>
      <c r="X183" s="103"/>
      <c r="Y183" s="60"/>
      <c r="Z183" s="60"/>
      <c r="AA183" s="77">
        <f t="shared" si="55"/>
        <v>9075.5</v>
      </c>
      <c r="AB183" s="78"/>
    </row>
    <row r="184" spans="1:28" x14ac:dyDescent="0.25">
      <c r="A184" s="212"/>
      <c r="B184" s="29" t="s">
        <v>261</v>
      </c>
      <c r="C184" s="29" t="s">
        <v>304</v>
      </c>
      <c r="D184" s="29" t="s">
        <v>395</v>
      </c>
      <c r="E184" s="16" t="s">
        <v>437</v>
      </c>
      <c r="F184" s="17">
        <v>24536</v>
      </c>
      <c r="G184" s="18">
        <v>0.97340000000000004</v>
      </c>
      <c r="H184" s="19">
        <f>F184*G184</f>
        <v>23883.342400000001</v>
      </c>
      <c r="I184" s="202">
        <f t="shared" si="56"/>
        <v>652.65759999999864</v>
      </c>
      <c r="J184" s="18"/>
      <c r="K184" s="21"/>
      <c r="L184" s="17">
        <v>21013</v>
      </c>
      <c r="M184" s="18">
        <v>0.95979999999999999</v>
      </c>
      <c r="N184" s="22">
        <f t="shared" si="48"/>
        <v>20168.277399999999</v>
      </c>
      <c r="O184" s="23"/>
      <c r="P184" s="24">
        <f t="shared" si="52"/>
        <v>844.72260000000097</v>
      </c>
      <c r="Q184" s="22"/>
      <c r="R184" s="26">
        <f t="shared" si="53"/>
        <v>22774.5</v>
      </c>
      <c r="S184" s="27">
        <f t="shared" si="45"/>
        <v>22025.8099</v>
      </c>
      <c r="T184" s="28">
        <f t="shared" si="54"/>
        <v>22025.8099</v>
      </c>
      <c r="U184" s="60"/>
      <c r="V184" s="101"/>
      <c r="W184" s="101"/>
      <c r="X184" s="103"/>
      <c r="Y184" s="60"/>
      <c r="Z184" s="60"/>
      <c r="AA184" s="77">
        <f t="shared" ref="AA184:AA205" si="57">AVERAGE(F181,L184)</f>
        <v>13033.5</v>
      </c>
      <c r="AB184" s="78"/>
    </row>
    <row r="185" spans="1:28" x14ac:dyDescent="0.25">
      <c r="A185" s="212"/>
      <c r="B185" s="29" t="s">
        <v>263</v>
      </c>
      <c r="C185" s="29" t="s">
        <v>302</v>
      </c>
      <c r="D185" s="29" t="s">
        <v>395</v>
      </c>
      <c r="E185" s="16" t="s">
        <v>438</v>
      </c>
      <c r="F185" s="17">
        <v>10751</v>
      </c>
      <c r="G185" s="18">
        <v>0.90129999999999999</v>
      </c>
      <c r="H185" s="19">
        <f t="shared" ref="H185:H206" si="58">F185*G185</f>
        <v>9689.8762999999999</v>
      </c>
      <c r="I185" s="202">
        <f t="shared" ref="I185:I209" si="59">F185-H185</f>
        <v>1061.1237000000001</v>
      </c>
      <c r="J185" s="18"/>
      <c r="K185" s="21"/>
      <c r="L185" s="17">
        <v>10727</v>
      </c>
      <c r="M185" s="18">
        <v>0.99050000000000005</v>
      </c>
      <c r="N185" s="22">
        <f t="shared" si="48"/>
        <v>10625.093500000001</v>
      </c>
      <c r="O185" s="23"/>
      <c r="P185" s="24">
        <f t="shared" si="52"/>
        <v>101.90649999999914</v>
      </c>
      <c r="Q185" s="22"/>
      <c r="R185" s="26">
        <f t="shared" si="53"/>
        <v>10739</v>
      </c>
      <c r="S185" s="27">
        <f t="shared" si="45"/>
        <v>10157.484899999999</v>
      </c>
      <c r="T185" s="28">
        <f t="shared" si="54"/>
        <v>10157.484899999999</v>
      </c>
      <c r="U185" s="60"/>
      <c r="V185" s="101"/>
      <c r="W185" s="101"/>
      <c r="X185" s="103"/>
      <c r="Y185" s="60"/>
      <c r="Z185" s="60"/>
      <c r="AA185" s="77">
        <f t="shared" si="57"/>
        <v>24671.5</v>
      </c>
      <c r="AB185" s="78"/>
    </row>
    <row r="186" spans="1:28" x14ac:dyDescent="0.25">
      <c r="A186" s="212"/>
      <c r="B186" s="29">
        <v>113</v>
      </c>
      <c r="C186" s="29" t="s">
        <v>302</v>
      </c>
      <c r="D186" s="29" t="s">
        <v>395</v>
      </c>
      <c r="E186" s="16" t="s">
        <v>439</v>
      </c>
      <c r="F186" s="17">
        <v>5949</v>
      </c>
      <c r="G186" s="18">
        <v>0.98460000000000003</v>
      </c>
      <c r="H186" s="19">
        <f t="shared" si="58"/>
        <v>5857.3854000000001</v>
      </c>
      <c r="I186" s="202">
        <f t="shared" si="59"/>
        <v>91.614599999999882</v>
      </c>
      <c r="J186" s="18"/>
      <c r="K186" s="21"/>
      <c r="L186" s="17">
        <v>4792</v>
      </c>
      <c r="M186" s="18">
        <v>0.99960000000000004</v>
      </c>
      <c r="N186" s="22">
        <f t="shared" si="48"/>
        <v>4790.0832</v>
      </c>
      <c r="O186" s="23"/>
      <c r="P186" s="24">
        <f t="shared" si="52"/>
        <v>1.9167999999999665</v>
      </c>
      <c r="Q186" s="22"/>
      <c r="R186" s="26">
        <f t="shared" si="53"/>
        <v>5370.5</v>
      </c>
      <c r="S186" s="27">
        <f t="shared" si="45"/>
        <v>5323.7343000000001</v>
      </c>
      <c r="T186" s="28">
        <f t="shared" si="54"/>
        <v>5323.7343000000001</v>
      </c>
      <c r="U186" s="60"/>
      <c r="V186" s="101"/>
      <c r="W186" s="101"/>
      <c r="X186" s="103"/>
      <c r="Y186" s="60"/>
      <c r="Z186" s="60"/>
      <c r="AA186" s="77">
        <f t="shared" si="57"/>
        <v>8913.5</v>
      </c>
      <c r="AB186" s="78"/>
    </row>
    <row r="187" spans="1:28" x14ac:dyDescent="0.25">
      <c r="A187" s="212"/>
      <c r="B187" s="29" t="s">
        <v>267</v>
      </c>
      <c r="C187" s="29" t="s">
        <v>304</v>
      </c>
      <c r="D187" s="29" t="s">
        <v>395</v>
      </c>
      <c r="E187" s="16" t="s">
        <v>440</v>
      </c>
      <c r="F187" s="17">
        <v>3265</v>
      </c>
      <c r="G187" s="18">
        <v>0.98640000000000005</v>
      </c>
      <c r="H187" s="19">
        <f t="shared" si="58"/>
        <v>3220.596</v>
      </c>
      <c r="I187" s="202">
        <f t="shared" si="59"/>
        <v>44.403999999999996</v>
      </c>
      <c r="J187" s="18"/>
      <c r="K187" s="21"/>
      <c r="L187" s="17">
        <v>2721</v>
      </c>
      <c r="M187" s="18">
        <v>0.99950000000000006</v>
      </c>
      <c r="N187" s="22">
        <f t="shared" si="48"/>
        <v>2719.6395000000002</v>
      </c>
      <c r="O187" s="23"/>
      <c r="P187" s="24">
        <f t="shared" si="52"/>
        <v>1.3604999999997744</v>
      </c>
      <c r="Q187" s="22"/>
      <c r="R187" s="26">
        <f t="shared" si="53"/>
        <v>2993</v>
      </c>
      <c r="S187" s="27">
        <f t="shared" si="45"/>
        <v>2970.1177500000003</v>
      </c>
      <c r="T187" s="28">
        <f t="shared" si="54"/>
        <v>2970.1177500000003</v>
      </c>
      <c r="U187" s="60"/>
      <c r="V187" s="101"/>
      <c r="W187" s="101"/>
      <c r="X187" s="103"/>
      <c r="Y187" s="60"/>
      <c r="Z187" s="60"/>
      <c r="AA187" s="77">
        <f t="shared" si="57"/>
        <v>13628.5</v>
      </c>
      <c r="AB187" s="78"/>
    </row>
    <row r="188" spans="1:28" x14ac:dyDescent="0.25">
      <c r="A188" s="212"/>
      <c r="B188" s="29" t="s">
        <v>343</v>
      </c>
      <c r="C188" s="29" t="s">
        <v>303</v>
      </c>
      <c r="D188" s="29" t="s">
        <v>395</v>
      </c>
      <c r="E188" s="16" t="s">
        <v>441</v>
      </c>
      <c r="F188" s="17">
        <v>31744</v>
      </c>
      <c r="G188" s="18">
        <v>0.96319999999999995</v>
      </c>
      <c r="H188" s="19">
        <f t="shared" si="58"/>
        <v>30575.820799999998</v>
      </c>
      <c r="I188" s="202">
        <f t="shared" si="59"/>
        <v>1168.1792000000023</v>
      </c>
      <c r="J188" s="18"/>
      <c r="K188" s="21"/>
      <c r="L188" s="17">
        <v>25242</v>
      </c>
      <c r="M188" s="18">
        <v>0.96809999999999996</v>
      </c>
      <c r="N188" s="22">
        <f t="shared" si="48"/>
        <v>24436.780199999997</v>
      </c>
      <c r="O188" s="23"/>
      <c r="P188" s="24">
        <f t="shared" si="52"/>
        <v>805.21980000000258</v>
      </c>
      <c r="Q188" s="22"/>
      <c r="R188" s="26">
        <f t="shared" si="53"/>
        <v>28493</v>
      </c>
      <c r="S188" s="27">
        <f t="shared" si="45"/>
        <v>27506.300499999998</v>
      </c>
      <c r="T188" s="28">
        <f t="shared" si="54"/>
        <v>27506.300499999998</v>
      </c>
      <c r="U188" s="60"/>
      <c r="V188" s="101"/>
      <c r="W188" s="101"/>
      <c r="X188" s="103"/>
      <c r="Y188" s="60"/>
      <c r="Z188" s="60"/>
      <c r="AA188" s="77">
        <f t="shared" si="57"/>
        <v>17996.5</v>
      </c>
      <c r="AB188" s="78"/>
    </row>
    <row r="189" spans="1:28" x14ac:dyDescent="0.25">
      <c r="A189" s="212"/>
      <c r="B189" s="29" t="s">
        <v>270</v>
      </c>
      <c r="C189" s="29" t="s">
        <v>304</v>
      </c>
      <c r="D189" s="29" t="s">
        <v>395</v>
      </c>
      <c r="E189" s="16" t="s">
        <v>442</v>
      </c>
      <c r="F189" s="17">
        <v>7753</v>
      </c>
      <c r="G189" s="18">
        <v>0.99360000000000004</v>
      </c>
      <c r="H189" s="19">
        <f t="shared" si="58"/>
        <v>7703.3807999999999</v>
      </c>
      <c r="I189" s="202">
        <f t="shared" si="59"/>
        <v>49.619200000000092</v>
      </c>
      <c r="J189" s="18"/>
      <c r="K189" s="21"/>
      <c r="L189" s="17">
        <v>6483</v>
      </c>
      <c r="M189" s="18">
        <v>0.97019999999999995</v>
      </c>
      <c r="N189" s="22">
        <f t="shared" si="48"/>
        <v>6289.8065999999999</v>
      </c>
      <c r="O189" s="23"/>
      <c r="P189" s="24">
        <f t="shared" si="52"/>
        <v>193.19340000000011</v>
      </c>
      <c r="Q189" s="22"/>
      <c r="R189" s="26">
        <f t="shared" si="53"/>
        <v>7118</v>
      </c>
      <c r="S189" s="27">
        <f t="shared" si="45"/>
        <v>6996.5936999999994</v>
      </c>
      <c r="T189" s="28">
        <f t="shared" si="54"/>
        <v>6996.5936999999994</v>
      </c>
      <c r="U189" s="60"/>
      <c r="V189" s="101"/>
      <c r="W189" s="101"/>
      <c r="X189" s="103"/>
      <c r="Y189" s="60"/>
      <c r="Z189" s="60"/>
      <c r="AA189" s="77">
        <f t="shared" si="57"/>
        <v>6216</v>
      </c>
      <c r="AB189" s="78"/>
    </row>
    <row r="190" spans="1:28" x14ac:dyDescent="0.25">
      <c r="A190" s="212"/>
      <c r="B190" s="29" t="s">
        <v>272</v>
      </c>
      <c r="C190" s="29" t="s">
        <v>302</v>
      </c>
      <c r="D190" s="29" t="s">
        <v>394</v>
      </c>
      <c r="E190" s="16" t="s">
        <v>443</v>
      </c>
      <c r="F190" s="17">
        <v>3118</v>
      </c>
      <c r="G190" s="18">
        <v>0.99299999999999999</v>
      </c>
      <c r="H190" s="19">
        <f t="shared" si="58"/>
        <v>3096.174</v>
      </c>
      <c r="I190" s="202">
        <f t="shared" si="59"/>
        <v>21.826000000000022</v>
      </c>
      <c r="J190" s="18"/>
      <c r="K190" s="21"/>
      <c r="L190" s="17">
        <v>5288</v>
      </c>
      <c r="M190" s="18">
        <v>0.97189999999999999</v>
      </c>
      <c r="N190" s="22">
        <f t="shared" si="48"/>
        <v>5139.4071999999996</v>
      </c>
      <c r="O190" s="23"/>
      <c r="P190" s="24">
        <f t="shared" si="52"/>
        <v>148.59280000000035</v>
      </c>
      <c r="Q190" s="22"/>
      <c r="R190" s="26">
        <f t="shared" si="53"/>
        <v>4203</v>
      </c>
      <c r="S190" s="27">
        <f t="shared" si="45"/>
        <v>4117.7906000000003</v>
      </c>
      <c r="T190" s="28">
        <f t="shared" si="54"/>
        <v>4117.7906000000003</v>
      </c>
      <c r="U190" s="60"/>
      <c r="V190" s="101"/>
      <c r="W190" s="101"/>
      <c r="X190" s="103"/>
      <c r="Y190" s="60"/>
      <c r="Z190" s="60"/>
      <c r="AA190" s="77">
        <f t="shared" si="57"/>
        <v>4276.5</v>
      </c>
      <c r="AB190" s="78"/>
    </row>
    <row r="191" spans="1:28" x14ac:dyDescent="0.25">
      <c r="A191" s="212"/>
      <c r="B191" s="29" t="s">
        <v>274</v>
      </c>
      <c r="C191" s="29" t="s">
        <v>304</v>
      </c>
      <c r="D191" s="29" t="s">
        <v>395</v>
      </c>
      <c r="E191" s="16" t="s">
        <v>444</v>
      </c>
      <c r="F191" s="17">
        <v>13555</v>
      </c>
      <c r="G191" s="18">
        <v>0.98770000000000002</v>
      </c>
      <c r="H191" s="19">
        <f t="shared" si="58"/>
        <v>13388.273500000001</v>
      </c>
      <c r="I191" s="202">
        <f t="shared" si="59"/>
        <v>166.72649999999885</v>
      </c>
      <c r="J191" s="18"/>
      <c r="K191" s="21"/>
      <c r="L191" s="17">
        <v>10760</v>
      </c>
      <c r="M191" s="18">
        <v>0.9587</v>
      </c>
      <c r="N191" s="22">
        <f t="shared" si="48"/>
        <v>10315.611999999999</v>
      </c>
      <c r="O191" s="23"/>
      <c r="P191" s="24">
        <f t="shared" si="52"/>
        <v>444.38800000000083</v>
      </c>
      <c r="Q191" s="22"/>
      <c r="R191" s="26">
        <f t="shared" si="53"/>
        <v>12157.5</v>
      </c>
      <c r="S191" s="27">
        <f t="shared" si="45"/>
        <v>11851.94275</v>
      </c>
      <c r="T191" s="28">
        <f t="shared" si="54"/>
        <v>11851.94275</v>
      </c>
      <c r="U191" s="60"/>
      <c r="V191" s="101"/>
      <c r="W191" s="101"/>
      <c r="X191" s="103"/>
      <c r="Y191" s="60"/>
      <c r="Z191" s="60"/>
      <c r="AA191" s="77">
        <f t="shared" si="57"/>
        <v>21252</v>
      </c>
      <c r="AB191" s="78"/>
    </row>
    <row r="192" spans="1:28" x14ac:dyDescent="0.25">
      <c r="A192" s="212"/>
      <c r="B192" s="29" t="s">
        <v>276</v>
      </c>
      <c r="C192" s="29" t="s">
        <v>304</v>
      </c>
      <c r="D192" s="29" t="s">
        <v>395</v>
      </c>
      <c r="E192" s="16" t="s">
        <v>445</v>
      </c>
      <c r="F192" s="17">
        <v>20788</v>
      </c>
      <c r="G192" s="18">
        <v>0.96789999999999998</v>
      </c>
      <c r="H192" s="19">
        <f t="shared" si="58"/>
        <v>20120.7052</v>
      </c>
      <c r="I192" s="202">
        <f t="shared" si="59"/>
        <v>667.29479999999967</v>
      </c>
      <c r="J192" s="18"/>
      <c r="K192" s="21"/>
      <c r="L192" s="17">
        <v>20385</v>
      </c>
      <c r="M192" s="18">
        <v>0.94630000000000003</v>
      </c>
      <c r="N192" s="22">
        <f t="shared" si="48"/>
        <v>19290.325499999999</v>
      </c>
      <c r="O192" s="23"/>
      <c r="P192" s="24">
        <f t="shared" si="52"/>
        <v>1094.674500000001</v>
      </c>
      <c r="Q192" s="22"/>
      <c r="R192" s="26">
        <f t="shared" si="53"/>
        <v>20586.5</v>
      </c>
      <c r="S192" s="27">
        <f t="shared" si="45"/>
        <v>19705.515350000001</v>
      </c>
      <c r="T192" s="28">
        <f t="shared" si="54"/>
        <v>19705.515350000001</v>
      </c>
      <c r="U192" s="60"/>
      <c r="V192" s="101"/>
      <c r="W192" s="101"/>
      <c r="X192" s="103"/>
      <c r="Y192" s="60"/>
      <c r="Z192" s="60"/>
      <c r="AA192" s="77">
        <f t="shared" si="57"/>
        <v>14069</v>
      </c>
      <c r="AB192" s="78"/>
    </row>
    <row r="193" spans="1:28" x14ac:dyDescent="0.25">
      <c r="A193" s="212"/>
      <c r="B193" s="29" t="s">
        <v>278</v>
      </c>
      <c r="C193" s="29" t="s">
        <v>304</v>
      </c>
      <c r="D193" s="29" t="s">
        <v>395</v>
      </c>
      <c r="E193" s="16" t="s">
        <v>446</v>
      </c>
      <c r="F193" s="17">
        <v>18789</v>
      </c>
      <c r="G193" s="18">
        <v>0.97519999999999996</v>
      </c>
      <c r="H193" s="19">
        <f t="shared" si="58"/>
        <v>18323.032800000001</v>
      </c>
      <c r="I193" s="202">
        <f t="shared" si="59"/>
        <v>465.96719999999914</v>
      </c>
      <c r="J193" s="18"/>
      <c r="K193" s="21"/>
      <c r="L193" s="17">
        <v>13814</v>
      </c>
      <c r="M193" s="18">
        <v>0.94730000000000003</v>
      </c>
      <c r="N193" s="22">
        <f t="shared" si="48"/>
        <v>13086.002200000001</v>
      </c>
      <c r="O193" s="23"/>
      <c r="P193" s="24">
        <f t="shared" si="52"/>
        <v>727.99779999999919</v>
      </c>
      <c r="Q193" s="22"/>
      <c r="R193" s="26">
        <f t="shared" si="53"/>
        <v>16301.5</v>
      </c>
      <c r="S193" s="27">
        <f t="shared" si="45"/>
        <v>15704.517500000002</v>
      </c>
      <c r="T193" s="28">
        <f t="shared" si="54"/>
        <v>15704.517500000002</v>
      </c>
      <c r="U193" s="60"/>
      <c r="V193" s="101"/>
      <c r="W193" s="101"/>
      <c r="X193" s="103"/>
      <c r="Y193" s="60"/>
      <c r="Z193" s="60"/>
      <c r="AA193" s="77">
        <f t="shared" si="57"/>
        <v>8466</v>
      </c>
      <c r="AB193" s="78"/>
    </row>
    <row r="194" spans="1:28" x14ac:dyDescent="0.25">
      <c r="A194" s="212"/>
      <c r="B194" s="29" t="s">
        <v>344</v>
      </c>
      <c r="C194" s="29" t="s">
        <v>304</v>
      </c>
      <c r="D194" s="29" t="s">
        <v>395</v>
      </c>
      <c r="E194" s="16" t="s">
        <v>447</v>
      </c>
      <c r="F194" s="17">
        <v>21116</v>
      </c>
      <c r="G194" s="18">
        <v>0.98009999999999997</v>
      </c>
      <c r="H194" s="19">
        <f t="shared" si="58"/>
        <v>20695.7916</v>
      </c>
      <c r="I194" s="202">
        <f t="shared" si="59"/>
        <v>420.20839999999953</v>
      </c>
      <c r="J194" s="18"/>
      <c r="K194" s="21"/>
      <c r="L194" s="17">
        <v>17313</v>
      </c>
      <c r="M194" s="18">
        <v>0.95730000000000004</v>
      </c>
      <c r="N194" s="22">
        <f t="shared" si="48"/>
        <v>16573.734899999999</v>
      </c>
      <c r="O194" s="23"/>
      <c r="P194" s="24">
        <f t="shared" si="52"/>
        <v>739.26510000000053</v>
      </c>
      <c r="Q194" s="22"/>
      <c r="R194" s="26">
        <f t="shared" si="53"/>
        <v>19214.5</v>
      </c>
      <c r="S194" s="27">
        <f t="shared" si="45"/>
        <v>18634.76325</v>
      </c>
      <c r="T194" s="28">
        <f t="shared" si="54"/>
        <v>18634.76325</v>
      </c>
      <c r="U194" s="60"/>
      <c r="V194" s="101"/>
      <c r="W194" s="101"/>
      <c r="X194" s="103"/>
      <c r="Y194" s="60"/>
      <c r="Z194" s="60"/>
      <c r="AA194" s="77">
        <f t="shared" si="57"/>
        <v>15434</v>
      </c>
      <c r="AB194" s="78"/>
    </row>
    <row r="195" spans="1:28" x14ac:dyDescent="0.25">
      <c r="A195" s="212"/>
      <c r="B195" s="29" t="s">
        <v>345</v>
      </c>
      <c r="C195" s="29" t="s">
        <v>304</v>
      </c>
      <c r="D195" s="29" t="s">
        <v>395</v>
      </c>
      <c r="E195" s="16" t="s">
        <v>281</v>
      </c>
      <c r="F195" s="17">
        <v>24983</v>
      </c>
      <c r="G195" s="18">
        <v>0.96960000000000002</v>
      </c>
      <c r="H195" s="19">
        <f t="shared" si="58"/>
        <v>24223.516800000001</v>
      </c>
      <c r="I195" s="202">
        <f t="shared" si="59"/>
        <v>759.48319999999876</v>
      </c>
      <c r="J195" s="18"/>
      <c r="K195" s="21"/>
      <c r="L195" s="17">
        <v>20315</v>
      </c>
      <c r="M195" s="18">
        <v>0.98260000000000003</v>
      </c>
      <c r="N195" s="22">
        <f t="shared" si="48"/>
        <v>19961.519</v>
      </c>
      <c r="O195" s="23"/>
      <c r="P195" s="24">
        <f t="shared" si="52"/>
        <v>353.48099999999977</v>
      </c>
      <c r="Q195" s="22"/>
      <c r="R195" s="26">
        <f t="shared" si="53"/>
        <v>22649</v>
      </c>
      <c r="S195" s="27">
        <f t="shared" si="45"/>
        <v>22092.517899999999</v>
      </c>
      <c r="T195" s="28">
        <f t="shared" si="54"/>
        <v>22092.517899999999</v>
      </c>
      <c r="U195" s="60"/>
      <c r="V195" s="101"/>
      <c r="W195" s="101"/>
      <c r="X195" s="103"/>
      <c r="Y195" s="60"/>
      <c r="Z195" s="60"/>
      <c r="AA195" s="77">
        <f t="shared" si="57"/>
        <v>20551.5</v>
      </c>
      <c r="AB195" s="78"/>
    </row>
    <row r="196" spans="1:28" x14ac:dyDescent="0.25">
      <c r="A196" s="212"/>
      <c r="B196" s="29">
        <v>122</v>
      </c>
      <c r="C196" s="29" t="s">
        <v>304</v>
      </c>
      <c r="D196" s="29" t="s">
        <v>395</v>
      </c>
      <c r="E196" s="16" t="s">
        <v>283</v>
      </c>
      <c r="F196" s="17">
        <v>14244</v>
      </c>
      <c r="G196" s="18">
        <v>0.98419999999999996</v>
      </c>
      <c r="H196" s="19">
        <f t="shared" si="58"/>
        <v>14018.944799999999</v>
      </c>
      <c r="I196" s="202">
        <f t="shared" si="59"/>
        <v>225.0552000000007</v>
      </c>
      <c r="J196" s="18"/>
      <c r="K196" s="21"/>
      <c r="L196" s="17">
        <v>11266</v>
      </c>
      <c r="M196" s="18">
        <v>0.96350000000000002</v>
      </c>
      <c r="N196" s="22">
        <f t="shared" si="48"/>
        <v>10854.791000000001</v>
      </c>
      <c r="O196" s="23"/>
      <c r="P196" s="24">
        <f t="shared" si="52"/>
        <v>411.20899999999892</v>
      </c>
      <c r="Q196" s="22"/>
      <c r="R196" s="26">
        <f t="shared" si="53"/>
        <v>12755</v>
      </c>
      <c r="S196" s="27">
        <f t="shared" si="45"/>
        <v>12436.867900000001</v>
      </c>
      <c r="T196" s="28">
        <f t="shared" si="54"/>
        <v>12436.867900000001</v>
      </c>
      <c r="U196" s="60"/>
      <c r="V196" s="101"/>
      <c r="W196" s="101"/>
      <c r="X196" s="103"/>
      <c r="Y196" s="60"/>
      <c r="Z196" s="60"/>
      <c r="AA196" s="77">
        <f t="shared" si="57"/>
        <v>15027.5</v>
      </c>
      <c r="AB196" s="78"/>
    </row>
    <row r="197" spans="1:28" x14ac:dyDescent="0.25">
      <c r="A197" s="212"/>
      <c r="B197" s="29" t="s">
        <v>346</v>
      </c>
      <c r="C197" s="29" t="s">
        <v>304</v>
      </c>
      <c r="D197" s="29" t="s">
        <v>395</v>
      </c>
      <c r="E197" s="16" t="s">
        <v>284</v>
      </c>
      <c r="F197" s="17">
        <v>19667</v>
      </c>
      <c r="G197" s="18">
        <v>0.97650000000000003</v>
      </c>
      <c r="H197" s="19">
        <f t="shared" si="58"/>
        <v>19204.825499999999</v>
      </c>
      <c r="I197" s="202">
        <f t="shared" si="59"/>
        <v>462.17450000000099</v>
      </c>
      <c r="J197" s="18"/>
      <c r="K197" s="21"/>
      <c r="L197" s="17">
        <v>15809</v>
      </c>
      <c r="M197" s="18">
        <v>0.90310000000000001</v>
      </c>
      <c r="N197" s="22">
        <f t="shared" si="48"/>
        <v>14277.107900000001</v>
      </c>
      <c r="O197" s="23"/>
      <c r="P197" s="24">
        <f t="shared" si="52"/>
        <v>1531.8920999999991</v>
      </c>
      <c r="Q197" s="22"/>
      <c r="R197" s="26">
        <f t="shared" si="53"/>
        <v>17738</v>
      </c>
      <c r="S197" s="27">
        <f t="shared" si="45"/>
        <v>16740.966700000001</v>
      </c>
      <c r="T197" s="28">
        <f t="shared" si="54"/>
        <v>16740.966700000001</v>
      </c>
      <c r="U197" s="60"/>
      <c r="V197" s="101"/>
      <c r="W197" s="101"/>
      <c r="X197" s="103"/>
      <c r="Y197" s="60"/>
      <c r="Z197" s="60"/>
      <c r="AA197" s="77">
        <f t="shared" si="57"/>
        <v>18462.5</v>
      </c>
      <c r="AB197" s="78"/>
    </row>
    <row r="198" spans="1:28" x14ac:dyDescent="0.25">
      <c r="A198" s="212"/>
      <c r="B198" s="29" t="s">
        <v>347</v>
      </c>
      <c r="C198" s="29" t="s">
        <v>303</v>
      </c>
      <c r="D198" s="29" t="s">
        <v>395</v>
      </c>
      <c r="E198" s="16" t="s">
        <v>285</v>
      </c>
      <c r="F198" s="17">
        <v>35489</v>
      </c>
      <c r="G198" s="18">
        <v>0.96250000000000002</v>
      </c>
      <c r="H198" s="19">
        <f t="shared" si="58"/>
        <v>34158.162499999999</v>
      </c>
      <c r="I198" s="202">
        <f t="shared" si="59"/>
        <v>1330.8375000000015</v>
      </c>
      <c r="J198" s="18"/>
      <c r="K198" s="21"/>
      <c r="L198" s="17">
        <v>27689</v>
      </c>
      <c r="M198" s="18">
        <v>0.9657</v>
      </c>
      <c r="N198" s="22">
        <f t="shared" si="48"/>
        <v>26739.2673</v>
      </c>
      <c r="O198" s="23"/>
      <c r="P198" s="24">
        <f t="shared" si="52"/>
        <v>949.73270000000048</v>
      </c>
      <c r="Q198" s="22"/>
      <c r="R198" s="26">
        <f t="shared" si="53"/>
        <v>31589</v>
      </c>
      <c r="S198" s="27">
        <f t="shared" si="45"/>
        <v>30448.714899999999</v>
      </c>
      <c r="T198" s="28">
        <f t="shared" si="54"/>
        <v>30448.714899999999</v>
      </c>
      <c r="U198" s="60"/>
      <c r="V198" s="101"/>
      <c r="W198" s="101"/>
      <c r="X198" s="103"/>
      <c r="Y198" s="60"/>
      <c r="Z198" s="60"/>
      <c r="AA198" s="77">
        <f t="shared" si="57"/>
        <v>26336</v>
      </c>
      <c r="AB198" s="78"/>
    </row>
    <row r="199" spans="1:28" x14ac:dyDescent="0.25">
      <c r="A199" s="212"/>
      <c r="B199" s="29" t="s">
        <v>348</v>
      </c>
      <c r="C199" s="29" t="s">
        <v>304</v>
      </c>
      <c r="D199" s="29" t="s">
        <v>395</v>
      </c>
      <c r="E199" s="16" t="s">
        <v>349</v>
      </c>
      <c r="F199" s="17">
        <v>30348</v>
      </c>
      <c r="G199" s="18">
        <v>0.94640000000000002</v>
      </c>
      <c r="H199" s="19">
        <f t="shared" si="58"/>
        <v>28721.3472</v>
      </c>
      <c r="I199" s="202">
        <f t="shared" si="59"/>
        <v>1626.6527999999998</v>
      </c>
      <c r="J199" s="18"/>
      <c r="K199" s="21"/>
      <c r="L199" s="17">
        <v>24114</v>
      </c>
      <c r="M199" s="18">
        <v>0.96309999999999996</v>
      </c>
      <c r="N199" s="22">
        <f t="shared" si="48"/>
        <v>23224.1934</v>
      </c>
      <c r="O199" s="23"/>
      <c r="P199" s="24">
        <f t="shared" si="52"/>
        <v>889.80659999999989</v>
      </c>
      <c r="Q199" s="22"/>
      <c r="R199" s="26">
        <f t="shared" si="53"/>
        <v>27231</v>
      </c>
      <c r="S199" s="27">
        <f t="shared" si="45"/>
        <v>25972.7703</v>
      </c>
      <c r="T199" s="28">
        <f t="shared" si="54"/>
        <v>25972.7703</v>
      </c>
      <c r="U199" s="60"/>
      <c r="V199" s="101"/>
      <c r="W199" s="101"/>
      <c r="X199" s="103"/>
      <c r="Y199" s="60"/>
      <c r="Z199" s="60"/>
      <c r="AA199" s="77">
        <f t="shared" si="57"/>
        <v>19179</v>
      </c>
      <c r="AB199" s="78"/>
    </row>
    <row r="200" spans="1:28" x14ac:dyDescent="0.25">
      <c r="A200" s="212"/>
      <c r="B200" s="29">
        <v>126</v>
      </c>
      <c r="C200" s="29" t="s">
        <v>302</v>
      </c>
      <c r="D200" s="29" t="s">
        <v>395</v>
      </c>
      <c r="E200" s="16" t="s">
        <v>287</v>
      </c>
      <c r="F200" s="17">
        <v>5256</v>
      </c>
      <c r="G200" s="18">
        <v>0.97150000000000003</v>
      </c>
      <c r="H200" s="19">
        <f t="shared" si="58"/>
        <v>5106.2039999999997</v>
      </c>
      <c r="I200" s="202">
        <f t="shared" si="59"/>
        <v>149.79600000000028</v>
      </c>
      <c r="J200" s="18"/>
      <c r="K200" s="21"/>
      <c r="L200" s="17">
        <v>3791</v>
      </c>
      <c r="M200" s="18">
        <v>0.96850000000000003</v>
      </c>
      <c r="N200" s="22">
        <f t="shared" si="48"/>
        <v>3671.5835000000002</v>
      </c>
      <c r="O200" s="23"/>
      <c r="P200" s="24">
        <f t="shared" si="52"/>
        <v>119.41649999999981</v>
      </c>
      <c r="Q200" s="22"/>
      <c r="R200" s="26">
        <f t="shared" si="53"/>
        <v>4523.5</v>
      </c>
      <c r="S200" s="27">
        <f t="shared" si="45"/>
        <v>4388.8937500000002</v>
      </c>
      <c r="T200" s="28">
        <f>S200</f>
        <v>4388.8937500000002</v>
      </c>
      <c r="U200" s="60"/>
      <c r="V200" s="101"/>
      <c r="W200" s="101"/>
      <c r="X200" s="103"/>
      <c r="Y200" s="60"/>
      <c r="Z200" s="60"/>
      <c r="AA200" s="77">
        <f t="shared" si="57"/>
        <v>11729</v>
      </c>
      <c r="AB200" s="78"/>
    </row>
    <row r="201" spans="1:28" x14ac:dyDescent="0.25">
      <c r="A201" s="212"/>
      <c r="B201" s="29" t="s">
        <v>288</v>
      </c>
      <c r="C201" s="29" t="s">
        <v>302</v>
      </c>
      <c r="D201" s="29" t="s">
        <v>395</v>
      </c>
      <c r="E201" s="16" t="s">
        <v>289</v>
      </c>
      <c r="F201" s="17">
        <v>11889</v>
      </c>
      <c r="G201" s="18">
        <v>0.97289999999999999</v>
      </c>
      <c r="H201" s="19">
        <f t="shared" si="58"/>
        <v>11566.8081</v>
      </c>
      <c r="I201" s="202">
        <f t="shared" si="59"/>
        <v>322.19189999999981</v>
      </c>
      <c r="J201" s="18"/>
      <c r="K201" s="21"/>
      <c r="L201" s="17">
        <v>1583</v>
      </c>
      <c r="M201" s="18">
        <v>0.82909999999999995</v>
      </c>
      <c r="N201" s="22">
        <f t="shared" si="48"/>
        <v>1312.4652999999998</v>
      </c>
      <c r="O201" s="23"/>
      <c r="P201" s="24">
        <f t="shared" si="52"/>
        <v>270.53470000000016</v>
      </c>
      <c r="Q201" s="22"/>
      <c r="R201" s="26">
        <f t="shared" si="53"/>
        <v>6736</v>
      </c>
      <c r="S201" s="27">
        <f t="shared" si="45"/>
        <v>6439.6367</v>
      </c>
      <c r="T201" s="28">
        <f t="shared" si="54"/>
        <v>6439.6367</v>
      </c>
      <c r="U201" s="60"/>
      <c r="V201" s="101"/>
      <c r="W201" s="101"/>
      <c r="X201" s="103"/>
      <c r="Y201" s="60"/>
      <c r="Z201" s="60"/>
      <c r="AA201" s="77">
        <f t="shared" si="57"/>
        <v>18536</v>
      </c>
      <c r="AB201" s="78"/>
    </row>
    <row r="202" spans="1:28" ht="26.25" x14ac:dyDescent="0.25">
      <c r="A202" s="212"/>
      <c r="B202" s="29">
        <v>136</v>
      </c>
      <c r="C202" s="29" t="s">
        <v>304</v>
      </c>
      <c r="D202" s="29" t="s">
        <v>394</v>
      </c>
      <c r="E202" s="16" t="s">
        <v>290</v>
      </c>
      <c r="F202" s="17">
        <v>11543</v>
      </c>
      <c r="G202" s="18">
        <v>0.996</v>
      </c>
      <c r="H202" s="19">
        <f t="shared" si="58"/>
        <v>11496.828</v>
      </c>
      <c r="I202" s="202">
        <f t="shared" si="59"/>
        <v>46.17200000000048</v>
      </c>
      <c r="J202" s="18"/>
      <c r="K202" s="21"/>
      <c r="L202" s="17">
        <v>9063</v>
      </c>
      <c r="M202" s="18">
        <v>0.98009999999999997</v>
      </c>
      <c r="N202" s="22">
        <f>L202*M202</f>
        <v>8882.6463000000003</v>
      </c>
      <c r="O202" s="59"/>
      <c r="P202" s="24">
        <f t="shared" si="52"/>
        <v>180.35369999999966</v>
      </c>
      <c r="Q202" s="22"/>
      <c r="R202" s="26">
        <f t="shared" si="53"/>
        <v>10303</v>
      </c>
      <c r="S202" s="27">
        <f t="shared" ref="S202:S223" si="60">((H202+N202)/2)</f>
        <v>10189.737150000001</v>
      </c>
      <c r="T202" s="28">
        <f t="shared" si="54"/>
        <v>10189.737150000001</v>
      </c>
      <c r="U202" s="60"/>
      <c r="V202" s="101"/>
      <c r="W202" s="101"/>
      <c r="X202" s="103"/>
      <c r="Y202" s="60"/>
      <c r="Z202" s="60"/>
      <c r="AA202" s="77">
        <f t="shared" si="57"/>
        <v>19705.5</v>
      </c>
      <c r="AB202" s="78"/>
    </row>
    <row r="203" spans="1:28" x14ac:dyDescent="0.25">
      <c r="A203" s="212"/>
      <c r="B203" s="29">
        <v>137</v>
      </c>
      <c r="C203" s="29" t="s">
        <v>304</v>
      </c>
      <c r="D203" s="29" t="s">
        <v>394</v>
      </c>
      <c r="E203" s="16" t="s">
        <v>291</v>
      </c>
      <c r="F203" s="126">
        <v>5069</v>
      </c>
      <c r="G203" s="18">
        <v>0.95520000000000005</v>
      </c>
      <c r="H203" s="19">
        <f t="shared" si="58"/>
        <v>4841.9088000000002</v>
      </c>
      <c r="I203" s="202">
        <f t="shared" si="59"/>
        <v>227.09119999999984</v>
      </c>
      <c r="J203" s="18"/>
      <c r="K203" s="21"/>
      <c r="L203" s="17">
        <v>4052</v>
      </c>
      <c r="M203" s="18">
        <v>0.94650000000000001</v>
      </c>
      <c r="N203" s="22">
        <f>L203*M203</f>
        <v>3835.2179999999998</v>
      </c>
      <c r="O203" s="59"/>
      <c r="P203" s="24">
        <f t="shared" si="52"/>
        <v>216.78200000000015</v>
      </c>
      <c r="Q203" s="22"/>
      <c r="R203" s="26">
        <f t="shared" si="53"/>
        <v>4560.5</v>
      </c>
      <c r="S203" s="27">
        <f t="shared" si="60"/>
        <v>4338.5634</v>
      </c>
      <c r="T203" s="28">
        <f t="shared" si="54"/>
        <v>4338.5634</v>
      </c>
      <c r="U203" s="60"/>
      <c r="V203" s="101"/>
      <c r="W203" s="101"/>
      <c r="X203" s="103"/>
      <c r="Y203" s="60"/>
      <c r="Z203" s="60"/>
      <c r="AA203" s="77">
        <f t="shared" si="57"/>
        <v>4654</v>
      </c>
      <c r="AB203" s="78"/>
    </row>
    <row r="204" spans="1:28" x14ac:dyDescent="0.25">
      <c r="A204" s="212"/>
      <c r="B204" s="29">
        <v>144</v>
      </c>
      <c r="C204" s="29" t="s">
        <v>304</v>
      </c>
      <c r="D204" s="29" t="s">
        <v>395</v>
      </c>
      <c r="E204" s="16" t="s">
        <v>292</v>
      </c>
      <c r="F204" s="126">
        <v>7695</v>
      </c>
      <c r="G204" s="18">
        <v>0.86260000000000003</v>
      </c>
      <c r="H204" s="19">
        <f t="shared" si="58"/>
        <v>6637.7070000000003</v>
      </c>
      <c r="I204" s="202">
        <f t="shared" si="59"/>
        <v>1057.2929999999997</v>
      </c>
      <c r="J204" s="18"/>
      <c r="K204" s="21"/>
      <c r="L204" s="17">
        <v>6310</v>
      </c>
      <c r="M204" s="18">
        <v>0.98680000000000001</v>
      </c>
      <c r="N204" s="22">
        <f>L204*M204</f>
        <v>6226.7079999999996</v>
      </c>
      <c r="O204" s="59"/>
      <c r="P204" s="24">
        <f t="shared" si="52"/>
        <v>83.292000000000371</v>
      </c>
      <c r="Q204" s="22"/>
      <c r="R204" s="26">
        <f t="shared" si="53"/>
        <v>7002.5</v>
      </c>
      <c r="S204" s="27">
        <f t="shared" si="60"/>
        <v>6432.2075000000004</v>
      </c>
      <c r="T204" s="28">
        <f t="shared" si="54"/>
        <v>6432.2075000000004</v>
      </c>
      <c r="U204" s="60"/>
      <c r="V204" s="101"/>
      <c r="W204" s="101"/>
      <c r="X204" s="103"/>
      <c r="Y204" s="60"/>
      <c r="Z204" s="60"/>
      <c r="AA204" s="77">
        <f t="shared" si="57"/>
        <v>9099.5</v>
      </c>
      <c r="AB204" s="78"/>
    </row>
    <row r="205" spans="1:28" x14ac:dyDescent="0.25">
      <c r="A205" s="212"/>
      <c r="B205" s="29">
        <v>145</v>
      </c>
      <c r="C205" s="29" t="s">
        <v>303</v>
      </c>
      <c r="D205" s="29" t="s">
        <v>395</v>
      </c>
      <c r="E205" s="16" t="s">
        <v>293</v>
      </c>
      <c r="F205" s="127">
        <v>18387</v>
      </c>
      <c r="G205" s="18">
        <v>0.97199999999999998</v>
      </c>
      <c r="H205" s="19">
        <f t="shared" si="58"/>
        <v>17872.164000000001</v>
      </c>
      <c r="I205" s="202">
        <f t="shared" si="59"/>
        <v>514.83599999999933</v>
      </c>
      <c r="J205" s="18"/>
      <c r="K205" s="21"/>
      <c r="L205" s="17">
        <v>14940</v>
      </c>
      <c r="M205" s="18">
        <v>0.94189999999999996</v>
      </c>
      <c r="N205" s="22">
        <f>L205*M205</f>
        <v>14071.985999999999</v>
      </c>
      <c r="O205" s="59"/>
      <c r="P205" s="24">
        <f t="shared" si="52"/>
        <v>868.01400000000103</v>
      </c>
      <c r="Q205" s="22"/>
      <c r="R205" s="26">
        <f t="shared" si="53"/>
        <v>16663.5</v>
      </c>
      <c r="S205" s="27">
        <f t="shared" si="60"/>
        <v>15972.075000000001</v>
      </c>
      <c r="T205" s="28">
        <f t="shared" si="54"/>
        <v>15972.075000000001</v>
      </c>
      <c r="U205" s="60"/>
      <c r="V205" s="101"/>
      <c r="W205" s="101"/>
      <c r="X205" s="103"/>
      <c r="Y205" s="60"/>
      <c r="Z205" s="60"/>
      <c r="AA205" s="77">
        <f t="shared" si="57"/>
        <v>13241.5</v>
      </c>
      <c r="AB205" s="78"/>
    </row>
    <row r="206" spans="1:28" x14ac:dyDescent="0.25">
      <c r="A206" s="212"/>
      <c r="B206" s="29"/>
      <c r="C206" s="29"/>
      <c r="D206" s="29"/>
      <c r="E206" s="16"/>
      <c r="F206" s="126">
        <f>SUM(F162:F205)</f>
        <v>726781</v>
      </c>
      <c r="G206" s="18"/>
      <c r="H206" s="19">
        <f t="shared" si="58"/>
        <v>0</v>
      </c>
      <c r="I206" s="202">
        <f t="shared" si="59"/>
        <v>726781</v>
      </c>
      <c r="J206" s="106"/>
      <c r="K206" s="45"/>
      <c r="L206" s="127">
        <f>SUM(L162:L205)</f>
        <v>590004</v>
      </c>
      <c r="M206" s="18"/>
      <c r="N206" s="22">
        <f>SUM(N162:N205)</f>
        <v>568599.98860000004</v>
      </c>
      <c r="O206" s="100"/>
      <c r="P206" s="24">
        <f>SUM(P162:P205)</f>
        <v>21404.01140000001</v>
      </c>
      <c r="Q206" s="36"/>
      <c r="R206" s="26">
        <f t="shared" ref="R206" si="61">((F203+L206)/2)</f>
        <v>297536.5</v>
      </c>
      <c r="S206" s="27">
        <f>SUM(S162:S205)</f>
        <v>636659.34565000015</v>
      </c>
      <c r="T206" s="124">
        <f>AVERAGE(T162:T205)</f>
        <v>14469.530582954549</v>
      </c>
      <c r="U206" s="120">
        <f>(R207-T208)/T208</f>
        <v>2.538654896806071E-2</v>
      </c>
      <c r="V206" s="101">
        <f>N206</f>
        <v>568599.98860000004</v>
      </c>
      <c r="W206" s="101">
        <f>H206</f>
        <v>0</v>
      </c>
      <c r="X206" s="115">
        <f>(W206-V206)/V206</f>
        <v>-1</v>
      </c>
      <c r="Y206" s="26">
        <f>F203+L206</f>
        <v>595073</v>
      </c>
      <c r="Z206" s="128">
        <f>(Y206-1469332)/1469332</f>
        <v>-0.5950043965557138</v>
      </c>
      <c r="AA206" s="78"/>
      <c r="AB206" s="78"/>
    </row>
    <row r="207" spans="1:28" x14ac:dyDescent="0.25">
      <c r="A207" s="212"/>
      <c r="B207" s="29"/>
      <c r="C207" s="29"/>
      <c r="D207" s="29"/>
      <c r="E207" s="204"/>
      <c r="F207" s="44"/>
      <c r="G207" s="18">
        <f>AVERAGE(G162:G206)</f>
        <v>0.97262045454545454</v>
      </c>
      <c r="H207" s="19"/>
      <c r="I207" s="202">
        <f>AVERAGE(I162:I206)</f>
        <v>16640.962162222222</v>
      </c>
      <c r="J207" s="106"/>
      <c r="K207" s="48"/>
      <c r="L207" s="127"/>
      <c r="M207" s="18">
        <f>AVERAGE(M162:M206)</f>
        <v>0.96574545454545446</v>
      </c>
      <c r="N207" s="22"/>
      <c r="O207" s="100"/>
      <c r="P207" s="24">
        <f>AVERAGE(P162:P205)</f>
        <v>486.45480454545481</v>
      </c>
      <c r="Q207" s="49"/>
      <c r="R207" s="26">
        <f>AVERAGE(R162:R205)</f>
        <v>14963.46590909091</v>
      </c>
      <c r="S207" s="27"/>
      <c r="T207" s="119" t="s">
        <v>465</v>
      </c>
      <c r="U207" s="120"/>
      <c r="V207" s="101"/>
      <c r="W207" s="114" t="s">
        <v>317</v>
      </c>
      <c r="X207" s="115"/>
      <c r="Y207" s="116" t="s">
        <v>350</v>
      </c>
      <c r="Z207" s="60"/>
      <c r="AA207" s="78"/>
      <c r="AB207" s="78"/>
    </row>
    <row r="208" spans="1:28" x14ac:dyDescent="0.25">
      <c r="A208" s="212"/>
      <c r="B208" s="29"/>
      <c r="C208" s="29"/>
      <c r="D208" s="29"/>
      <c r="E208" s="205"/>
      <c r="F208" s="133"/>
      <c r="G208" s="18"/>
      <c r="H208" s="19"/>
      <c r="I208" s="202"/>
      <c r="J208" s="106"/>
      <c r="K208" s="48"/>
      <c r="L208" s="127"/>
      <c r="M208" s="18"/>
      <c r="N208" s="22"/>
      <c r="O208" s="100"/>
      <c r="P208" s="108"/>
      <c r="Q208" s="49"/>
      <c r="R208" s="26"/>
      <c r="S208" s="27"/>
      <c r="T208" s="100">
        <v>14593</v>
      </c>
      <c r="U208" s="100"/>
      <c r="V208" s="130"/>
      <c r="W208" s="131"/>
      <c r="X208" s="132"/>
      <c r="Y208" s="60"/>
      <c r="Z208" s="60"/>
      <c r="AA208" s="78"/>
      <c r="AB208" s="78"/>
    </row>
    <row r="209" spans="1:28" x14ac:dyDescent="0.25">
      <c r="A209" s="212"/>
      <c r="B209" s="29"/>
      <c r="C209" s="29"/>
      <c r="D209" s="29"/>
      <c r="E209" s="16"/>
      <c r="F209" s="133"/>
      <c r="G209" s="33"/>
      <c r="H209" s="19"/>
      <c r="I209" s="202">
        <f t="shared" si="59"/>
        <v>0</v>
      </c>
      <c r="J209" s="35"/>
      <c r="K209" s="48"/>
      <c r="L209" s="127"/>
      <c r="M209" s="33"/>
      <c r="N209" s="22"/>
      <c r="O209" s="100"/>
      <c r="P209" s="117"/>
      <c r="Q209" s="49"/>
      <c r="R209" s="26"/>
      <c r="S209" s="27"/>
      <c r="T209" s="100"/>
      <c r="U209" s="100"/>
      <c r="V209" s="131"/>
      <c r="W209" s="131"/>
      <c r="X209" s="132"/>
      <c r="Y209" s="60"/>
      <c r="Z209" s="60"/>
      <c r="AA209" s="78"/>
      <c r="AB209" s="78"/>
    </row>
    <row r="210" spans="1:28" x14ac:dyDescent="0.25">
      <c r="A210" s="112"/>
      <c r="B210" s="29"/>
      <c r="C210" s="29"/>
      <c r="D210" s="29"/>
      <c r="E210" s="16"/>
      <c r="F210" s="133"/>
      <c r="G210" s="33"/>
      <c r="H210" s="19"/>
      <c r="I210" s="105"/>
      <c r="J210" s="35"/>
      <c r="K210" s="48"/>
      <c r="L210" s="46"/>
      <c r="M210" s="33"/>
      <c r="N210" s="22"/>
      <c r="O210" s="37"/>
      <c r="P210" s="117"/>
      <c r="Q210" s="49"/>
      <c r="R210" s="26"/>
      <c r="S210" s="27"/>
      <c r="T210" s="100"/>
      <c r="U210" s="100"/>
      <c r="V210" s="131"/>
      <c r="W210" s="131"/>
      <c r="X210" s="132"/>
      <c r="Y210" s="60"/>
      <c r="Z210" s="60"/>
      <c r="AA210" s="78"/>
      <c r="AB210" s="78"/>
    </row>
    <row r="211" spans="1:28" x14ac:dyDescent="0.25">
      <c r="A211" s="212" t="s">
        <v>351</v>
      </c>
      <c r="B211" s="29" t="s">
        <v>352</v>
      </c>
      <c r="C211" s="29"/>
      <c r="D211" s="29"/>
      <c r="E211" s="16" t="s">
        <v>353</v>
      </c>
      <c r="F211" s="133">
        <v>19222</v>
      </c>
      <c r="G211" s="18">
        <v>0.871</v>
      </c>
      <c r="H211" s="19">
        <f t="shared" ref="H211:H223" si="62">F208*G211</f>
        <v>0</v>
      </c>
      <c r="I211" s="20">
        <v>2480</v>
      </c>
      <c r="J211" s="18"/>
      <c r="K211" s="21"/>
      <c r="L211" s="133">
        <v>20156</v>
      </c>
      <c r="M211" s="18">
        <v>0.871</v>
      </c>
      <c r="N211" s="22">
        <f t="shared" ref="N211:N223" si="63">L211*M211</f>
        <v>17555.876</v>
      </c>
      <c r="O211" s="134"/>
      <c r="P211" s="24">
        <f>L211-N211</f>
        <v>2600.1239999999998</v>
      </c>
      <c r="Q211" s="25"/>
      <c r="R211" s="26">
        <f>((F211+L211)/2)</f>
        <v>19689</v>
      </c>
      <c r="S211" s="27">
        <f t="shared" si="60"/>
        <v>8777.9380000000001</v>
      </c>
      <c r="T211" s="27">
        <f>S211</f>
        <v>8777.9380000000001</v>
      </c>
      <c r="U211" s="60"/>
      <c r="V211" s="101"/>
      <c r="W211" s="101"/>
      <c r="X211" s="103"/>
      <c r="Y211" s="60"/>
      <c r="Z211" s="60"/>
      <c r="AA211" s="77">
        <f t="shared" ref="AA211:AA223" si="64">AVERAGE(F208,L211)</f>
        <v>20156</v>
      </c>
      <c r="AB211" s="78"/>
    </row>
    <row r="212" spans="1:28" x14ac:dyDescent="0.25">
      <c r="A212" s="212"/>
      <c r="B212" s="29" t="s">
        <v>354</v>
      </c>
      <c r="C212" s="29"/>
      <c r="D212" s="29"/>
      <c r="E212" s="16" t="s">
        <v>355</v>
      </c>
      <c r="F212" s="133">
        <v>23602</v>
      </c>
      <c r="G212" s="18">
        <v>0.871</v>
      </c>
      <c r="H212" s="19">
        <f t="shared" si="62"/>
        <v>0</v>
      </c>
      <c r="I212" s="20">
        <v>3045</v>
      </c>
      <c r="J212" s="18"/>
      <c r="K212" s="21"/>
      <c r="L212" s="133">
        <v>24749</v>
      </c>
      <c r="M212" s="18">
        <v>0.871</v>
      </c>
      <c r="N212" s="22">
        <f t="shared" si="63"/>
        <v>21556.379000000001</v>
      </c>
      <c r="O212" s="134"/>
      <c r="P212" s="24">
        <f t="shared" ref="P212:P223" si="65">L212-N212</f>
        <v>3192.6209999999992</v>
      </c>
      <c r="Q212" s="25"/>
      <c r="R212" s="26">
        <f t="shared" ref="R212:R223" si="66">((F212+L212)/2)</f>
        <v>24175.5</v>
      </c>
      <c r="S212" s="27">
        <f t="shared" si="60"/>
        <v>10778.1895</v>
      </c>
      <c r="T212" s="27">
        <f t="shared" ref="T212:T223" si="67">S212</f>
        <v>10778.1895</v>
      </c>
      <c r="U212" s="60"/>
      <c r="V212" s="101">
        <f>(I19+P19)/2+T19:T19:T225</f>
        <v>10972.444600000001</v>
      </c>
      <c r="W212" s="101"/>
      <c r="X212" s="103"/>
      <c r="Y212" s="60"/>
      <c r="Z212" s="60"/>
      <c r="AA212" s="77">
        <f t="shared" si="64"/>
        <v>24749</v>
      </c>
      <c r="AB212" s="78"/>
    </row>
    <row r="213" spans="1:28" x14ac:dyDescent="0.25">
      <c r="A213" s="212"/>
      <c r="B213" s="29" t="s">
        <v>356</v>
      </c>
      <c r="C213" s="29"/>
      <c r="D213" s="29"/>
      <c r="E213" s="16" t="s">
        <v>357</v>
      </c>
      <c r="F213" s="133">
        <v>29239</v>
      </c>
      <c r="G213" s="18">
        <v>0.871</v>
      </c>
      <c r="H213" s="19">
        <f t="shared" si="62"/>
        <v>0</v>
      </c>
      <c r="I213" s="20">
        <v>3772</v>
      </c>
      <c r="J213" s="18"/>
      <c r="K213" s="21"/>
      <c r="L213" s="133">
        <v>30659</v>
      </c>
      <c r="M213" s="18">
        <v>0.871</v>
      </c>
      <c r="N213" s="22">
        <f t="shared" si="63"/>
        <v>26703.989000000001</v>
      </c>
      <c r="O213" s="134"/>
      <c r="P213" s="24">
        <f t="shared" si="65"/>
        <v>3955.0109999999986</v>
      </c>
      <c r="Q213" s="25"/>
      <c r="R213" s="26">
        <f t="shared" si="66"/>
        <v>29949</v>
      </c>
      <c r="S213" s="27">
        <f t="shared" si="60"/>
        <v>13351.994500000001</v>
      </c>
      <c r="T213" s="27">
        <f t="shared" si="67"/>
        <v>13351.994500000001</v>
      </c>
      <c r="U213" s="60"/>
      <c r="V213" s="101"/>
      <c r="W213" s="101"/>
      <c r="X213" s="103"/>
      <c r="Y213" s="60"/>
      <c r="Z213" s="60"/>
      <c r="AA213" s="77">
        <f t="shared" si="64"/>
        <v>30659</v>
      </c>
      <c r="AB213" s="78"/>
    </row>
    <row r="214" spans="1:28" x14ac:dyDescent="0.25">
      <c r="A214" s="212"/>
      <c r="B214" s="29" t="s">
        <v>358</v>
      </c>
      <c r="C214" s="29"/>
      <c r="D214" s="29"/>
      <c r="E214" s="16" t="s">
        <v>359</v>
      </c>
      <c r="F214" s="133">
        <v>38256</v>
      </c>
      <c r="G214" s="18">
        <v>0.871</v>
      </c>
      <c r="H214" s="19">
        <f t="shared" si="62"/>
        <v>16742.362000000001</v>
      </c>
      <c r="I214" s="20">
        <v>4935</v>
      </c>
      <c r="J214" s="18"/>
      <c r="K214" s="21"/>
      <c r="L214" s="133">
        <v>40114</v>
      </c>
      <c r="M214" s="18">
        <v>0.871</v>
      </c>
      <c r="N214" s="22">
        <f t="shared" si="63"/>
        <v>34939.294000000002</v>
      </c>
      <c r="O214" s="134"/>
      <c r="P214" s="24">
        <f t="shared" si="65"/>
        <v>5174.7059999999983</v>
      </c>
      <c r="Q214" s="25"/>
      <c r="R214" s="26">
        <f t="shared" si="66"/>
        <v>39185</v>
      </c>
      <c r="S214" s="27">
        <f t="shared" si="60"/>
        <v>25840.828000000001</v>
      </c>
      <c r="T214" s="27">
        <f t="shared" si="67"/>
        <v>25840.828000000001</v>
      </c>
      <c r="U214" s="60"/>
      <c r="V214" s="101"/>
      <c r="W214" s="101"/>
      <c r="X214" s="103"/>
      <c r="Y214" s="60"/>
      <c r="Z214" s="60"/>
      <c r="AA214" s="77">
        <f t="shared" si="64"/>
        <v>29668</v>
      </c>
      <c r="AB214" s="78"/>
    </row>
    <row r="215" spans="1:28" x14ac:dyDescent="0.25">
      <c r="A215" s="212"/>
      <c r="B215" s="29" t="s">
        <v>360</v>
      </c>
      <c r="C215" s="29"/>
      <c r="D215" s="29"/>
      <c r="E215" s="16" t="s">
        <v>361</v>
      </c>
      <c r="F215" s="133">
        <v>28521</v>
      </c>
      <c r="G215" s="18">
        <v>0.871</v>
      </c>
      <c r="H215" s="19">
        <f t="shared" si="62"/>
        <v>20557.342000000001</v>
      </c>
      <c r="I215" s="20">
        <v>3679</v>
      </c>
      <c r="J215" s="18"/>
      <c r="K215" s="21"/>
      <c r="L215" s="133">
        <v>29906</v>
      </c>
      <c r="M215" s="18">
        <v>0.871</v>
      </c>
      <c r="N215" s="22">
        <f t="shared" si="63"/>
        <v>26048.126</v>
      </c>
      <c r="O215" s="134"/>
      <c r="P215" s="24">
        <f t="shared" si="65"/>
        <v>3857.8739999999998</v>
      </c>
      <c r="Q215" s="25"/>
      <c r="R215" s="26">
        <f t="shared" si="66"/>
        <v>29213.5</v>
      </c>
      <c r="S215" s="27">
        <f t="shared" si="60"/>
        <v>23302.734</v>
      </c>
      <c r="T215" s="27">
        <f t="shared" si="67"/>
        <v>23302.734</v>
      </c>
      <c r="U215" s="60"/>
      <c r="V215" s="101"/>
      <c r="W215" s="101"/>
      <c r="X215" s="103"/>
      <c r="Y215" s="60"/>
      <c r="Z215" s="60"/>
      <c r="AA215" s="77">
        <f t="shared" si="64"/>
        <v>26754</v>
      </c>
      <c r="AB215" s="78"/>
    </row>
    <row r="216" spans="1:28" x14ac:dyDescent="0.25">
      <c r="A216" s="212"/>
      <c r="B216" s="29" t="s">
        <v>362</v>
      </c>
      <c r="C216" s="29"/>
      <c r="D216" s="29"/>
      <c r="E216" s="16" t="s">
        <v>363</v>
      </c>
      <c r="F216" s="133">
        <v>37169</v>
      </c>
      <c r="G216" s="18">
        <v>0.871</v>
      </c>
      <c r="H216" s="19">
        <f t="shared" si="62"/>
        <v>25467.169000000002</v>
      </c>
      <c r="I216" s="20">
        <v>4795</v>
      </c>
      <c r="J216" s="18"/>
      <c r="K216" s="21"/>
      <c r="L216" s="133">
        <v>38975</v>
      </c>
      <c r="M216" s="18">
        <v>0.871</v>
      </c>
      <c r="N216" s="22">
        <f t="shared" si="63"/>
        <v>33947.224999999999</v>
      </c>
      <c r="O216" s="134"/>
      <c r="P216" s="24">
        <f t="shared" si="65"/>
        <v>5027.7750000000015</v>
      </c>
      <c r="Q216" s="25"/>
      <c r="R216" s="26">
        <f t="shared" si="66"/>
        <v>38072</v>
      </c>
      <c r="S216" s="27">
        <f t="shared" si="60"/>
        <v>29707.197</v>
      </c>
      <c r="T216" s="27">
        <f t="shared" si="67"/>
        <v>29707.197</v>
      </c>
      <c r="U216" s="60"/>
      <c r="V216" s="101"/>
      <c r="W216" s="101"/>
      <c r="X216" s="103"/>
      <c r="Y216" s="60"/>
      <c r="Z216" s="60"/>
      <c r="AA216" s="77">
        <f t="shared" si="64"/>
        <v>34107</v>
      </c>
      <c r="AB216" s="78"/>
    </row>
    <row r="217" spans="1:28" x14ac:dyDescent="0.25">
      <c r="A217" s="212"/>
      <c r="B217" s="29" t="s">
        <v>364</v>
      </c>
      <c r="C217" s="29"/>
      <c r="D217" s="29"/>
      <c r="E217" s="16" t="s">
        <v>365</v>
      </c>
      <c r="F217" s="133">
        <v>23188</v>
      </c>
      <c r="G217" s="18">
        <v>0.871</v>
      </c>
      <c r="H217" s="19">
        <f t="shared" si="62"/>
        <v>33320.976000000002</v>
      </c>
      <c r="I217" s="20">
        <v>2991</v>
      </c>
      <c r="J217" s="18"/>
      <c r="K217" s="21"/>
      <c r="L217" s="133">
        <v>24314</v>
      </c>
      <c r="M217" s="18">
        <v>0.871</v>
      </c>
      <c r="N217" s="22">
        <f t="shared" si="63"/>
        <v>21177.493999999999</v>
      </c>
      <c r="O217" s="134"/>
      <c r="P217" s="24">
        <f t="shared" si="65"/>
        <v>3136.5060000000012</v>
      </c>
      <c r="Q217" s="25"/>
      <c r="R217" s="26">
        <f t="shared" si="66"/>
        <v>23751</v>
      </c>
      <c r="S217" s="27">
        <f t="shared" si="60"/>
        <v>27249.235000000001</v>
      </c>
      <c r="T217" s="27">
        <f t="shared" si="67"/>
        <v>27249.235000000001</v>
      </c>
      <c r="U217" s="60"/>
      <c r="V217" s="101"/>
      <c r="W217" s="101"/>
      <c r="X217" s="103"/>
      <c r="Y217" s="60"/>
      <c r="Z217" s="60"/>
      <c r="AA217" s="77">
        <f t="shared" si="64"/>
        <v>31285</v>
      </c>
      <c r="AB217" s="78"/>
    </row>
    <row r="218" spans="1:28" x14ac:dyDescent="0.25">
      <c r="A218" s="212"/>
      <c r="B218" s="29" t="s">
        <v>366</v>
      </c>
      <c r="C218" s="29"/>
      <c r="D218" s="29"/>
      <c r="E218" s="16" t="s">
        <v>367</v>
      </c>
      <c r="F218" s="133">
        <v>13875</v>
      </c>
      <c r="G218" s="18">
        <v>0.871</v>
      </c>
      <c r="H218" s="19">
        <f t="shared" si="62"/>
        <v>24841.791000000001</v>
      </c>
      <c r="I218" s="20">
        <v>1790</v>
      </c>
      <c r="J218" s="18"/>
      <c r="K218" s="21"/>
      <c r="L218" s="133">
        <v>14548</v>
      </c>
      <c r="M218" s="18">
        <v>0.871</v>
      </c>
      <c r="N218" s="22">
        <f t="shared" si="63"/>
        <v>12671.307999999999</v>
      </c>
      <c r="O218" s="134"/>
      <c r="P218" s="24">
        <f t="shared" si="65"/>
        <v>1876.6920000000009</v>
      </c>
      <c r="Q218" s="25"/>
      <c r="R218" s="26">
        <f t="shared" si="66"/>
        <v>14211.5</v>
      </c>
      <c r="S218" s="27">
        <f t="shared" si="60"/>
        <v>18756.549500000001</v>
      </c>
      <c r="T218" s="27">
        <f t="shared" si="67"/>
        <v>18756.549500000001</v>
      </c>
      <c r="U218" s="60"/>
      <c r="V218" s="101"/>
      <c r="W218" s="101"/>
      <c r="X218" s="103"/>
      <c r="Y218" s="60"/>
      <c r="Z218" s="60"/>
      <c r="AA218" s="77">
        <f t="shared" si="64"/>
        <v>21534.5</v>
      </c>
      <c r="AB218" s="78"/>
    </row>
    <row r="219" spans="1:28" x14ac:dyDescent="0.25">
      <c r="A219" s="212"/>
      <c r="B219" s="29" t="s">
        <v>368</v>
      </c>
      <c r="C219" s="29"/>
      <c r="D219" s="29"/>
      <c r="E219" s="16" t="s">
        <v>369</v>
      </c>
      <c r="F219" s="133">
        <v>13911</v>
      </c>
      <c r="G219" s="18">
        <v>0.871</v>
      </c>
      <c r="H219" s="19">
        <f t="shared" si="62"/>
        <v>32374.199000000001</v>
      </c>
      <c r="I219" s="20">
        <v>1795</v>
      </c>
      <c r="J219" s="18"/>
      <c r="K219" s="21"/>
      <c r="L219" s="133">
        <v>14586</v>
      </c>
      <c r="M219" s="18">
        <v>0.871</v>
      </c>
      <c r="N219" s="22">
        <f t="shared" si="63"/>
        <v>12704.405999999999</v>
      </c>
      <c r="O219" s="134"/>
      <c r="P219" s="24">
        <f t="shared" si="65"/>
        <v>1881.594000000001</v>
      </c>
      <c r="Q219" s="25"/>
      <c r="R219" s="26">
        <f t="shared" si="66"/>
        <v>14248.5</v>
      </c>
      <c r="S219" s="27">
        <f t="shared" si="60"/>
        <v>22539.302499999998</v>
      </c>
      <c r="T219" s="27">
        <f t="shared" si="67"/>
        <v>22539.302499999998</v>
      </c>
      <c r="U219" s="60"/>
      <c r="V219" s="101"/>
      <c r="W219" s="101"/>
      <c r="X219" s="103"/>
      <c r="Y219" s="60"/>
      <c r="Z219" s="60"/>
      <c r="AA219" s="77">
        <f t="shared" si="64"/>
        <v>25877.5</v>
      </c>
      <c r="AB219" s="78"/>
    </row>
    <row r="220" spans="1:28" x14ac:dyDescent="0.25">
      <c r="A220" s="212"/>
      <c r="B220" s="29" t="s">
        <v>370</v>
      </c>
      <c r="C220" s="29"/>
      <c r="D220" s="29"/>
      <c r="E220" s="16" t="s">
        <v>371</v>
      </c>
      <c r="F220" s="133">
        <v>8753</v>
      </c>
      <c r="G220" s="18">
        <v>0.871</v>
      </c>
      <c r="H220" s="19">
        <f t="shared" si="62"/>
        <v>20196.748</v>
      </c>
      <c r="I220" s="20">
        <v>1129</v>
      </c>
      <c r="J220" s="18"/>
      <c r="K220" s="21"/>
      <c r="L220" s="133">
        <v>9178</v>
      </c>
      <c r="M220" s="18">
        <v>0.871</v>
      </c>
      <c r="N220" s="22">
        <f t="shared" si="63"/>
        <v>7994.0379999999996</v>
      </c>
      <c r="O220" s="134"/>
      <c r="P220" s="24">
        <f t="shared" si="65"/>
        <v>1183.9620000000004</v>
      </c>
      <c r="Q220" s="25"/>
      <c r="R220" s="26">
        <f t="shared" si="66"/>
        <v>8965.5</v>
      </c>
      <c r="S220" s="27">
        <f t="shared" si="60"/>
        <v>14095.393</v>
      </c>
      <c r="T220" s="27">
        <f t="shared" si="67"/>
        <v>14095.393</v>
      </c>
      <c r="U220" s="60"/>
      <c r="V220" s="101"/>
      <c r="W220" s="101"/>
      <c r="X220" s="103"/>
      <c r="Y220" s="60"/>
      <c r="Z220" s="60"/>
      <c r="AA220" s="77">
        <f t="shared" si="64"/>
        <v>16183</v>
      </c>
      <c r="AB220" s="78"/>
    </row>
    <row r="221" spans="1:28" x14ac:dyDescent="0.25">
      <c r="A221" s="212"/>
      <c r="B221" s="29" t="s">
        <v>372</v>
      </c>
      <c r="C221" s="29"/>
      <c r="D221" s="29"/>
      <c r="E221" s="16" t="s">
        <v>373</v>
      </c>
      <c r="F221" s="23">
        <v>10872</v>
      </c>
      <c r="G221" s="18">
        <v>0.871</v>
      </c>
      <c r="H221" s="19">
        <f t="shared" si="62"/>
        <v>12085.125</v>
      </c>
      <c r="I221" s="20">
        <v>1402</v>
      </c>
      <c r="J221" s="18"/>
      <c r="K221" s="21"/>
      <c r="L221" s="133">
        <v>11400</v>
      </c>
      <c r="M221" s="18">
        <v>0.871</v>
      </c>
      <c r="N221" s="22">
        <f t="shared" si="63"/>
        <v>9929.4</v>
      </c>
      <c r="O221" s="134"/>
      <c r="P221" s="24">
        <f t="shared" si="65"/>
        <v>1470.6000000000004</v>
      </c>
      <c r="Q221" s="25"/>
      <c r="R221" s="26">
        <f t="shared" si="66"/>
        <v>11136</v>
      </c>
      <c r="S221" s="27">
        <f t="shared" si="60"/>
        <v>11007.262500000001</v>
      </c>
      <c r="T221" s="27">
        <f t="shared" si="67"/>
        <v>11007.262500000001</v>
      </c>
      <c r="U221" s="60"/>
      <c r="V221" s="101"/>
      <c r="W221" s="101"/>
      <c r="X221" s="103"/>
      <c r="Y221" s="60"/>
      <c r="Z221" s="60"/>
      <c r="AA221" s="77">
        <f t="shared" si="64"/>
        <v>12637.5</v>
      </c>
      <c r="AB221" s="78"/>
    </row>
    <row r="222" spans="1:28" x14ac:dyDescent="0.25">
      <c r="A222" s="212"/>
      <c r="B222" s="29" t="s">
        <v>374</v>
      </c>
      <c r="C222" s="29"/>
      <c r="D222" s="29"/>
      <c r="E222" s="16" t="s">
        <v>375</v>
      </c>
      <c r="F222" s="23">
        <v>10419</v>
      </c>
      <c r="G222" s="18">
        <v>0.871</v>
      </c>
      <c r="H222" s="19">
        <f t="shared" si="62"/>
        <v>12116.481</v>
      </c>
      <c r="I222" s="20">
        <v>1344</v>
      </c>
      <c r="J222" s="18"/>
      <c r="K222" s="21"/>
      <c r="L222" s="133">
        <v>10925</v>
      </c>
      <c r="M222" s="18">
        <v>0.871</v>
      </c>
      <c r="N222" s="22">
        <f t="shared" si="63"/>
        <v>9515.6749999999993</v>
      </c>
      <c r="O222" s="134"/>
      <c r="P222" s="24">
        <f t="shared" si="65"/>
        <v>1409.3250000000007</v>
      </c>
      <c r="Q222" s="25"/>
      <c r="R222" s="26">
        <f t="shared" si="66"/>
        <v>10672</v>
      </c>
      <c r="S222" s="27">
        <f t="shared" si="60"/>
        <v>10816.078</v>
      </c>
      <c r="T222" s="27">
        <f t="shared" si="67"/>
        <v>10816.078</v>
      </c>
      <c r="U222" s="60"/>
      <c r="V222" s="101"/>
      <c r="W222" s="101"/>
      <c r="X222" s="103"/>
      <c r="Y222" s="60"/>
      <c r="Z222" s="60"/>
      <c r="AA222" s="77">
        <f t="shared" si="64"/>
        <v>12418</v>
      </c>
      <c r="AB222" s="78"/>
    </row>
    <row r="223" spans="1:28" x14ac:dyDescent="0.25">
      <c r="A223" s="212"/>
      <c r="B223" s="29" t="s">
        <v>376</v>
      </c>
      <c r="C223" s="29"/>
      <c r="D223" s="29"/>
      <c r="E223" s="16" t="s">
        <v>377</v>
      </c>
      <c r="F223" s="201">
        <v>10986</v>
      </c>
      <c r="G223" s="18">
        <v>0.871</v>
      </c>
      <c r="H223" s="19">
        <f t="shared" si="62"/>
        <v>7623.8630000000003</v>
      </c>
      <c r="I223" s="20">
        <v>1417</v>
      </c>
      <c r="J223" s="18"/>
      <c r="K223" s="21"/>
      <c r="L223" s="133">
        <v>11520</v>
      </c>
      <c r="M223" s="18">
        <v>0.871</v>
      </c>
      <c r="N223" s="22">
        <f t="shared" si="63"/>
        <v>10033.92</v>
      </c>
      <c r="O223" s="134"/>
      <c r="P223" s="24">
        <f t="shared" si="65"/>
        <v>1486.08</v>
      </c>
      <c r="Q223" s="25"/>
      <c r="R223" s="26">
        <f t="shared" si="66"/>
        <v>11253</v>
      </c>
      <c r="S223" s="27">
        <f t="shared" si="60"/>
        <v>8828.8914999999997</v>
      </c>
      <c r="T223" s="27">
        <f t="shared" si="67"/>
        <v>8828.8914999999997</v>
      </c>
      <c r="U223" s="60"/>
      <c r="V223" s="101"/>
      <c r="W223" s="101"/>
      <c r="X223" s="103"/>
      <c r="Y223" s="60"/>
      <c r="Z223" s="60"/>
      <c r="AA223" s="77">
        <f t="shared" si="64"/>
        <v>10136.5</v>
      </c>
      <c r="AB223" s="78"/>
    </row>
    <row r="224" spans="1:28" x14ac:dyDescent="0.25">
      <c r="A224" s="212"/>
      <c r="B224" s="135"/>
      <c r="C224" s="135"/>
      <c r="D224" s="135"/>
      <c r="E224" s="136"/>
      <c r="F224" s="144">
        <f>SUM(F211:F223)</f>
        <v>268013</v>
      </c>
      <c r="G224" s="137"/>
      <c r="H224" s="138">
        <f>SUM(H211:H223)</f>
        <v>205326.05600000001</v>
      </c>
      <c r="I224" s="105">
        <f>SUM(I211:I223)</f>
        <v>34574</v>
      </c>
      <c r="J224" s="137"/>
      <c r="K224" s="139"/>
      <c r="L224" s="140">
        <f>SUM(L211:L223)</f>
        <v>281030</v>
      </c>
      <c r="M224" s="137"/>
      <c r="N224" s="138">
        <f>SUM(N211:N223)</f>
        <v>244777.12999999998</v>
      </c>
      <c r="O224" s="140"/>
      <c r="P224" s="24">
        <f>SUM(P211:P223)</f>
        <v>36252.87000000001</v>
      </c>
      <c r="Q224" s="141"/>
      <c r="R224" s="28">
        <f>SUM(R211:R223)</f>
        <v>274521.5</v>
      </c>
      <c r="S224" s="142">
        <f>SUM(S211:S223)</f>
        <v>225051.59300000002</v>
      </c>
      <c r="T224" s="28">
        <f>AVERAGE(T211:T223)</f>
        <v>17311.661</v>
      </c>
      <c r="U224" s="111">
        <f>(R225-T226)/T226</f>
        <v>1.3001940973734097E-2</v>
      </c>
      <c r="V224" s="101">
        <f>N224</f>
        <v>244777.12999999998</v>
      </c>
      <c r="W224" s="101">
        <f>H224</f>
        <v>205326.05600000001</v>
      </c>
      <c r="X224" s="102">
        <f>(W224-V224)/V224</f>
        <v>-0.16117140518805809</v>
      </c>
      <c r="Y224" s="26"/>
      <c r="Z224" s="60"/>
      <c r="AA224" s="78"/>
      <c r="AB224" s="78"/>
    </row>
    <row r="225" spans="1:30" x14ac:dyDescent="0.25">
      <c r="A225" s="143"/>
      <c r="B225" s="135"/>
      <c r="C225" s="135"/>
      <c r="D225" s="135"/>
      <c r="E225" s="136"/>
      <c r="F225" s="144"/>
      <c r="G225" s="137">
        <f>AVERAGE(G211:G224)</f>
        <v>0.87100000000000033</v>
      </c>
      <c r="H225" s="138"/>
      <c r="I225" s="105">
        <f>AVERAGE(I211:I223)</f>
        <v>2659.5384615384614</v>
      </c>
      <c r="J225" s="137"/>
      <c r="K225" s="139"/>
      <c r="L225" s="140"/>
      <c r="M225" s="137">
        <f>AVERAGE(M211:M224)</f>
        <v>0.87100000000000033</v>
      </c>
      <c r="N225" s="138"/>
      <c r="O225" s="140"/>
      <c r="P225" s="24">
        <f>AVERAGE(P211:P223)</f>
        <v>2788.6823076923083</v>
      </c>
      <c r="Q225" s="141"/>
      <c r="R225" s="28">
        <f>AVERAGE(R211:R223)</f>
        <v>21117.038461538461</v>
      </c>
      <c r="S225" s="28"/>
      <c r="T225" s="28" t="s">
        <v>466</v>
      </c>
      <c r="U225" s="100"/>
      <c r="V225" s="131"/>
      <c r="W225" s="131"/>
      <c r="X225" s="132"/>
      <c r="Y225" s="60"/>
      <c r="Z225" s="60"/>
      <c r="AA225" s="78"/>
      <c r="AB225" s="78"/>
    </row>
    <row r="226" spans="1:30" x14ac:dyDescent="0.25">
      <c r="A226" s="112"/>
      <c r="B226" s="135"/>
      <c r="C226" s="135"/>
      <c r="D226" s="135"/>
      <c r="E226" s="209"/>
      <c r="F226" s="149"/>
      <c r="G226" s="145"/>
      <c r="H226" s="139">
        <f ca="1">SUM(H224,H206,H159,H125,H101,H62,H16)</f>
        <v>696155.5591999999</v>
      </c>
      <c r="I226" s="146"/>
      <c r="J226" s="28"/>
      <c r="K226" s="139"/>
      <c r="L226" s="147">
        <f>SUM(L224,L206,L159,L125,L101,L62,L16)</f>
        <v>1854305</v>
      </c>
      <c r="M226" s="28"/>
      <c r="N226" s="139">
        <f>SUM(N224,N206,N159,N125,N101,N62,N16)</f>
        <v>1763940.3234999999</v>
      </c>
      <c r="O226" s="75"/>
      <c r="P226" s="20"/>
      <c r="Q226" s="139"/>
      <c r="R226" s="148">
        <f>R224+R206+R159+R125+R101+R62+R16</f>
        <v>1471420.2307692308</v>
      </c>
      <c r="S226" s="28"/>
      <c r="T226" s="28">
        <v>20846</v>
      </c>
      <c r="U226" s="111"/>
      <c r="V226" s="101"/>
      <c r="W226" s="101"/>
      <c r="X226" s="103"/>
      <c r="Y226" s="60"/>
      <c r="Z226" s="60"/>
      <c r="AA226" s="78"/>
      <c r="AB226" s="78"/>
    </row>
    <row r="227" spans="1:30" hidden="1" x14ac:dyDescent="0.25">
      <c r="A227" s="112"/>
      <c r="B227" s="135"/>
      <c r="C227" s="135"/>
      <c r="D227" s="135"/>
      <c r="E227" s="136"/>
      <c r="F227" s="150"/>
      <c r="G227" s="145"/>
      <c r="H227" s="139"/>
      <c r="I227" s="146"/>
      <c r="J227" s="28"/>
      <c r="K227" s="139"/>
      <c r="L227" s="147"/>
      <c r="M227" s="28"/>
      <c r="N227" s="139"/>
      <c r="O227" s="75"/>
      <c r="P227" s="20"/>
      <c r="Q227" s="139"/>
      <c r="R227" s="148"/>
      <c r="S227" s="28"/>
      <c r="T227" s="28"/>
      <c r="U227" s="111"/>
      <c r="V227" s="101"/>
      <c r="W227" s="101"/>
      <c r="X227" s="103"/>
      <c r="Y227" s="60"/>
      <c r="Z227" s="60"/>
      <c r="AA227" s="78"/>
      <c r="AB227" s="78"/>
    </row>
    <row r="228" spans="1:30" hidden="1" x14ac:dyDescent="0.25">
      <c r="A228" s="112"/>
      <c r="B228" s="135"/>
      <c r="C228" s="135"/>
      <c r="D228" s="135"/>
      <c r="E228" s="136"/>
      <c r="F228" s="151"/>
      <c r="G228" s="145"/>
      <c r="H228" s="139"/>
      <c r="I228" s="146"/>
      <c r="J228" s="28"/>
      <c r="K228" s="139"/>
      <c r="L228" s="147"/>
      <c r="M228" s="28"/>
      <c r="N228" s="139"/>
      <c r="O228" s="75"/>
      <c r="P228" s="20"/>
      <c r="Q228" s="139"/>
      <c r="R228" s="148"/>
      <c r="S228" s="28"/>
      <c r="T228" s="28"/>
      <c r="U228" s="111"/>
      <c r="V228" s="101"/>
      <c r="W228" s="101"/>
      <c r="X228" s="103"/>
      <c r="Y228" s="60"/>
      <c r="Z228" s="60"/>
      <c r="AA228" s="78"/>
      <c r="AB228" s="78"/>
    </row>
    <row r="229" spans="1:30" hidden="1" x14ac:dyDescent="0.25">
      <c r="A229" s="112"/>
      <c r="B229" s="135"/>
      <c r="C229" s="135"/>
      <c r="D229" s="135"/>
      <c r="E229" s="136"/>
      <c r="F229" s="151"/>
      <c r="G229" s="145"/>
      <c r="H229" s="139"/>
      <c r="I229" s="146"/>
      <c r="J229" s="28"/>
      <c r="K229" s="139"/>
      <c r="L229" s="147"/>
      <c r="M229" s="28"/>
      <c r="N229" s="139"/>
      <c r="O229" s="75"/>
      <c r="P229" s="20"/>
      <c r="Q229" s="139"/>
      <c r="R229" s="148"/>
      <c r="S229" s="28"/>
      <c r="T229" s="28"/>
      <c r="U229" s="111"/>
      <c r="V229" s="101"/>
      <c r="W229" s="101"/>
      <c r="X229" s="103"/>
      <c r="Y229" s="60"/>
      <c r="Z229" s="60"/>
      <c r="AA229" s="78"/>
      <c r="AB229" s="78"/>
    </row>
    <row r="230" spans="1:30" hidden="1" x14ac:dyDescent="0.25">
      <c r="A230" s="112"/>
      <c r="B230" s="135"/>
      <c r="C230" s="135"/>
      <c r="D230" s="135"/>
      <c r="E230" s="16"/>
      <c r="F230" s="151"/>
      <c r="G230" s="145"/>
      <c r="H230" s="139"/>
      <c r="I230" s="146"/>
      <c r="J230" s="28"/>
      <c r="K230" s="139"/>
      <c r="L230" s="147"/>
      <c r="M230" s="28"/>
      <c r="N230" s="139"/>
      <c r="O230" s="75"/>
      <c r="P230" s="20"/>
      <c r="Q230" s="139"/>
      <c r="R230" s="148"/>
      <c r="S230" s="28"/>
      <c r="T230" s="28"/>
      <c r="U230" s="111"/>
      <c r="V230" s="101"/>
      <c r="W230" s="101"/>
      <c r="X230" s="103"/>
      <c r="Y230" s="60"/>
      <c r="Z230" s="60"/>
      <c r="AA230" s="78"/>
      <c r="AB230" s="78"/>
    </row>
    <row r="231" spans="1:30" hidden="1" x14ac:dyDescent="0.25">
      <c r="A231" s="112"/>
      <c r="B231" s="135"/>
      <c r="C231" s="135"/>
      <c r="D231" s="135"/>
      <c r="E231" s="16"/>
      <c r="F231" s="152"/>
      <c r="G231" s="145"/>
      <c r="H231" s="139"/>
      <c r="I231" s="146"/>
      <c r="J231" s="28"/>
      <c r="K231" s="139"/>
      <c r="L231" s="147"/>
      <c r="M231" s="28"/>
      <c r="N231" s="139"/>
      <c r="O231" s="75"/>
      <c r="P231" s="20"/>
      <c r="Q231" s="139"/>
      <c r="R231" s="148"/>
      <c r="S231" s="28"/>
      <c r="T231" s="28"/>
      <c r="U231" s="111"/>
      <c r="V231" s="101"/>
      <c r="W231" s="101"/>
      <c r="X231" s="103"/>
      <c r="Y231" s="60"/>
      <c r="Z231" s="60"/>
      <c r="AA231" s="78"/>
      <c r="AB231" s="78"/>
    </row>
    <row r="232" spans="1:30" hidden="1" x14ac:dyDescent="0.25">
      <c r="A232" s="112"/>
      <c r="B232" s="135"/>
      <c r="C232" s="135"/>
      <c r="D232" s="135"/>
      <c r="E232" s="16"/>
      <c r="F232" s="154"/>
      <c r="G232" s="145"/>
      <c r="H232" s="139"/>
      <c r="I232" s="146"/>
      <c r="J232" s="28"/>
      <c r="K232" s="139"/>
      <c r="L232" s="147"/>
      <c r="M232" s="28"/>
      <c r="N232" s="139"/>
      <c r="O232" s="75"/>
      <c r="P232" s="20"/>
      <c r="Q232" s="139"/>
      <c r="R232" s="148"/>
      <c r="S232" s="28"/>
      <c r="T232" s="28"/>
      <c r="U232" s="111"/>
      <c r="V232" s="101"/>
      <c r="W232" s="101"/>
      <c r="X232" s="103"/>
      <c r="Y232" s="60"/>
      <c r="Z232" s="60"/>
      <c r="AA232" s="78"/>
      <c r="AB232" s="78"/>
    </row>
    <row r="233" spans="1:30" hidden="1" x14ac:dyDescent="0.25">
      <c r="A233" s="112"/>
      <c r="B233" s="135"/>
      <c r="C233" s="135"/>
      <c r="D233" s="135"/>
      <c r="E233" s="16"/>
      <c r="F233" s="150"/>
      <c r="G233" s="145"/>
      <c r="H233" s="139"/>
      <c r="I233" s="146"/>
      <c r="J233" s="28"/>
      <c r="K233" s="139"/>
      <c r="L233" s="147"/>
      <c r="M233" s="28"/>
      <c r="N233" s="139"/>
      <c r="O233" s="75"/>
      <c r="P233" s="20"/>
      <c r="Q233" s="139"/>
      <c r="R233" s="148"/>
      <c r="S233" s="28"/>
      <c r="T233" s="28"/>
      <c r="U233" s="111"/>
      <c r="V233" s="101"/>
      <c r="W233" s="101"/>
      <c r="X233" s="103"/>
      <c r="Y233" s="60"/>
      <c r="Z233" s="60"/>
      <c r="AA233" s="78"/>
      <c r="AB233" s="78"/>
    </row>
    <row r="234" spans="1:30" hidden="1" x14ac:dyDescent="0.25">
      <c r="A234" s="112"/>
      <c r="B234" s="135"/>
      <c r="C234" s="135"/>
      <c r="D234" s="135"/>
      <c r="E234" s="16"/>
      <c r="F234" s="150"/>
      <c r="G234" s="145"/>
      <c r="H234" s="139"/>
      <c r="I234" s="146"/>
      <c r="J234" s="28"/>
      <c r="K234" s="139"/>
      <c r="L234" s="147"/>
      <c r="M234" s="28"/>
      <c r="N234" s="139"/>
      <c r="O234" s="75"/>
      <c r="P234" s="20"/>
      <c r="Q234" s="139"/>
      <c r="R234" s="148"/>
      <c r="S234" s="28"/>
      <c r="T234" s="28"/>
      <c r="U234" s="111"/>
      <c r="V234" s="101"/>
      <c r="W234" s="101"/>
      <c r="X234" s="103"/>
      <c r="Y234" s="60"/>
      <c r="Z234" s="60"/>
      <c r="AA234" s="78"/>
      <c r="AB234" s="78"/>
    </row>
    <row r="235" spans="1:30" hidden="1" x14ac:dyDescent="0.25">
      <c r="A235" s="112"/>
      <c r="B235" s="60"/>
      <c r="C235" s="60"/>
      <c r="D235" s="60"/>
      <c r="E235" s="153"/>
      <c r="F235" s="150"/>
      <c r="G235" s="155"/>
      <c r="H235" s="156"/>
      <c r="I235" s="105"/>
      <c r="J235" s="28"/>
      <c r="K235" s="140"/>
      <c r="L235" s="156"/>
      <c r="M235" s="28"/>
      <c r="N235" s="156"/>
      <c r="O235" s="140"/>
      <c r="P235" s="20"/>
      <c r="Q235" s="140"/>
      <c r="R235" s="28"/>
      <c r="S235" s="157">
        <f>(R224+R206+R159+R125+R101+R62+R16)</f>
        <v>1471420.2307692308</v>
      </c>
      <c r="T235" s="157"/>
      <c r="U235" s="60"/>
      <c r="V235" s="101"/>
      <c r="W235" s="101"/>
      <c r="X235" s="103"/>
      <c r="Y235" s="60"/>
      <c r="Z235" s="60"/>
      <c r="AA235" s="78"/>
      <c r="AB235" s="78"/>
    </row>
    <row r="236" spans="1:30" hidden="1" x14ac:dyDescent="0.25">
      <c r="A236" s="112"/>
      <c r="B236" s="60"/>
      <c r="C236" s="60"/>
      <c r="D236" s="60"/>
      <c r="E236" s="153"/>
      <c r="F236" s="149"/>
      <c r="G236" s="155"/>
      <c r="H236" s="156"/>
      <c r="I236" s="105"/>
      <c r="J236" s="28"/>
      <c r="K236" s="140"/>
      <c r="L236" s="156"/>
      <c r="M236" s="28"/>
      <c r="N236" s="156"/>
      <c r="O236" s="140"/>
      <c r="P236" s="20"/>
      <c r="Q236" s="140"/>
      <c r="R236" s="28"/>
      <c r="S236" s="119"/>
      <c r="T236" s="100"/>
      <c r="U236" s="60"/>
      <c r="V236" s="101"/>
      <c r="W236" s="101"/>
      <c r="X236" s="103"/>
      <c r="Y236" s="60"/>
      <c r="Z236" s="60"/>
      <c r="AA236" s="78"/>
      <c r="AB236" s="78"/>
    </row>
    <row r="237" spans="1:30" hidden="1" x14ac:dyDescent="0.25">
      <c r="A237" s="112"/>
      <c r="B237" s="60"/>
      <c r="C237" s="60"/>
      <c r="D237" s="60"/>
      <c r="E237" s="78"/>
      <c r="F237" s="28"/>
      <c r="G237" s="155"/>
      <c r="H237" s="156"/>
      <c r="I237" s="105"/>
      <c r="J237" s="28"/>
      <c r="K237" s="140"/>
      <c r="L237" s="156"/>
      <c r="M237" s="28"/>
      <c r="N237" s="156"/>
      <c r="O237" s="140"/>
      <c r="P237" s="20"/>
      <c r="Q237" s="140"/>
      <c r="R237" s="28" t="s">
        <v>378</v>
      </c>
      <c r="S237" s="157">
        <f>S235</f>
        <v>1471420.2307692308</v>
      </c>
      <c r="T237" s="100"/>
      <c r="U237" s="60"/>
      <c r="V237" s="101"/>
      <c r="W237" s="101"/>
      <c r="X237" s="103"/>
      <c r="Y237" s="60"/>
      <c r="Z237" s="60"/>
      <c r="AA237" s="78"/>
      <c r="AB237" s="78"/>
    </row>
    <row r="238" spans="1:30" hidden="1" x14ac:dyDescent="0.25">
      <c r="A238" s="112"/>
      <c r="B238" s="158"/>
      <c r="C238" s="158"/>
      <c r="D238" s="158"/>
      <c r="E238" s="78"/>
      <c r="F238" s="149"/>
      <c r="G238" s="155"/>
      <c r="H238" s="156"/>
      <c r="I238" s="105"/>
      <c r="J238" s="28"/>
      <c r="K238" s="140"/>
      <c r="L238" s="156"/>
      <c r="M238" s="28"/>
      <c r="N238" s="156"/>
      <c r="O238" s="140"/>
      <c r="P238" s="105"/>
      <c r="Q238" s="140"/>
      <c r="R238" s="119">
        <v>2017</v>
      </c>
      <c r="S238" s="28">
        <v>1452122</v>
      </c>
      <c r="T238" s="100"/>
      <c r="U238" s="60"/>
      <c r="V238" s="101"/>
      <c r="W238" s="101"/>
      <c r="X238" s="103"/>
      <c r="Y238" s="60"/>
      <c r="Z238" s="60"/>
      <c r="AA238" s="78"/>
      <c r="AB238" s="78"/>
      <c r="AD238" s="210">
        <f ca="1">M239-M240</f>
        <v>0</v>
      </c>
    </row>
    <row r="239" spans="1:30" hidden="1" x14ac:dyDescent="0.25">
      <c r="A239" s="112"/>
      <c r="B239" s="158"/>
      <c r="C239" s="158"/>
      <c r="D239" s="158"/>
      <c r="E239" s="76"/>
      <c r="F239" s="149"/>
      <c r="G239" s="155"/>
      <c r="H239" s="156"/>
      <c r="I239" s="105"/>
      <c r="J239" s="28"/>
      <c r="K239" s="140"/>
      <c r="L239" s="156" t="s">
        <v>379</v>
      </c>
      <c r="M239" s="159">
        <f>SUM(L16,F59,L62,F98,L101,F122,L125,F156,L159,F203,L206,F221,L224)</f>
        <v>1887514</v>
      </c>
      <c r="N239" s="156"/>
      <c r="O239" s="140"/>
      <c r="P239" s="20"/>
      <c r="Q239" s="140"/>
      <c r="R239" s="28" t="s">
        <v>380</v>
      </c>
      <c r="S239" s="28">
        <f>SUM(S237-S238)</f>
        <v>19298.230769230751</v>
      </c>
      <c r="T239" s="100"/>
      <c r="U239" s="60"/>
      <c r="V239" s="101"/>
      <c r="W239" s="101"/>
      <c r="X239" s="103"/>
      <c r="Y239" s="60"/>
      <c r="Z239" s="60"/>
      <c r="AA239" s="78"/>
      <c r="AB239" s="78"/>
    </row>
    <row r="240" spans="1:30" hidden="1" x14ac:dyDescent="0.25">
      <c r="A240" s="112"/>
      <c r="B240" s="158"/>
      <c r="C240" s="158"/>
      <c r="D240" s="158"/>
      <c r="E240" s="76"/>
      <c r="F240" s="149"/>
      <c r="G240" s="160"/>
      <c r="H240" s="140"/>
      <c r="I240" s="105"/>
      <c r="J240" s="28"/>
      <c r="K240" s="140"/>
      <c r="L240" s="156" t="s">
        <v>381</v>
      </c>
      <c r="M240" s="159">
        <f ca="1">SUM(H226,N226)</f>
        <v>725188.18409999995</v>
      </c>
      <c r="N240" s="156"/>
      <c r="O240" s="140"/>
      <c r="P240" s="20"/>
      <c r="Q240" s="140"/>
      <c r="R240" s="28"/>
      <c r="S240" s="100"/>
      <c r="T240" s="100"/>
      <c r="U240" s="60"/>
      <c r="V240" s="114"/>
      <c r="W240" s="114"/>
      <c r="X240" s="102"/>
      <c r="Y240" s="161"/>
      <c r="Z240" s="116"/>
      <c r="AA240" s="78"/>
      <c r="AB240" s="78"/>
    </row>
    <row r="241" spans="1:28" hidden="1" x14ac:dyDescent="0.25">
      <c r="A241" s="112"/>
      <c r="B241" s="158"/>
      <c r="C241" s="158"/>
      <c r="D241" s="158"/>
      <c r="E241" s="76"/>
      <c r="F241" s="149"/>
      <c r="G241" s="155"/>
      <c r="H241" s="156"/>
      <c r="I241" s="105"/>
      <c r="J241" s="28"/>
      <c r="K241" s="140"/>
      <c r="L241" s="156" t="s">
        <v>382</v>
      </c>
      <c r="M241" s="28">
        <f>1887514-725188</f>
        <v>1162326</v>
      </c>
      <c r="N241" s="156"/>
      <c r="O241" s="140"/>
      <c r="P241" s="20"/>
      <c r="Q241" s="140"/>
      <c r="R241" s="28"/>
      <c r="S241" s="162">
        <f>S239/S238</f>
        <v>1.3289675915130238E-2</v>
      </c>
      <c r="T241" s="100" t="s">
        <v>383</v>
      </c>
      <c r="U241" s="60"/>
      <c r="V241" s="101"/>
      <c r="W241" s="101"/>
      <c r="X241" s="102"/>
      <c r="Y241" s="163"/>
      <c r="Z241" s="164"/>
      <c r="AA241" s="78"/>
      <c r="AB241" s="78"/>
    </row>
    <row r="242" spans="1:28" ht="15.75" hidden="1" x14ac:dyDescent="0.25">
      <c r="A242" s="112"/>
      <c r="B242" s="158"/>
      <c r="C242" s="158"/>
      <c r="D242" s="158"/>
      <c r="E242" s="76"/>
      <c r="F242" s="149"/>
      <c r="G242" s="155"/>
      <c r="H242" s="156"/>
      <c r="I242" s="105"/>
      <c r="J242" s="28"/>
      <c r="K242" s="140"/>
      <c r="L242" s="28" t="s">
        <v>384</v>
      </c>
      <c r="M242" s="159">
        <f ca="1">SUM(H226,N226)</f>
        <v>725188.18409999995</v>
      </c>
      <c r="N242" s="156"/>
      <c r="O242" s="140"/>
      <c r="P242" s="20"/>
      <c r="Q242" s="140"/>
      <c r="R242" s="28"/>
      <c r="S242" s="165"/>
      <c r="T242" s="100"/>
      <c r="U242" s="60"/>
      <c r="V242" s="101"/>
      <c r="W242" s="101"/>
      <c r="X242" s="166"/>
      <c r="Y242" s="116"/>
      <c r="Z242" s="60"/>
      <c r="AA242" s="78"/>
      <c r="AB242" s="78"/>
    </row>
    <row r="243" spans="1:28" ht="15.75" hidden="1" x14ac:dyDescent="0.25">
      <c r="A243" s="112"/>
      <c r="B243" s="60"/>
      <c r="C243" s="60"/>
      <c r="D243" s="60"/>
      <c r="E243" s="76"/>
      <c r="F243" s="149"/>
      <c r="G243" s="155"/>
      <c r="H243" s="156"/>
      <c r="I243" s="105"/>
      <c r="J243" s="28"/>
      <c r="K243" s="140"/>
      <c r="L243" s="28" t="s">
        <v>385</v>
      </c>
      <c r="M243" s="159">
        <f ca="1">SUM(M242/2)</f>
        <v>362594.09204999998</v>
      </c>
      <c r="N243" s="156"/>
      <c r="O243" s="140"/>
      <c r="P243" s="20"/>
      <c r="Q243" s="140"/>
      <c r="R243" s="28"/>
      <c r="S243" s="167"/>
      <c r="T243" s="100"/>
      <c r="U243" s="60"/>
      <c r="V243" s="101"/>
      <c r="W243" s="101"/>
      <c r="X243" s="103"/>
      <c r="Y243" s="60"/>
      <c r="Z243" s="60"/>
      <c r="AA243" s="78"/>
      <c r="AB243" s="78"/>
    </row>
    <row r="244" spans="1:28" hidden="1" x14ac:dyDescent="0.25">
      <c r="A244" s="112"/>
      <c r="B244" s="60"/>
      <c r="C244" s="60"/>
      <c r="D244" s="60"/>
      <c r="E244" s="76"/>
      <c r="F244" s="149"/>
      <c r="G244" s="155"/>
      <c r="H244" s="156"/>
      <c r="I244" s="105"/>
      <c r="J244" s="28"/>
      <c r="K244" s="140"/>
      <c r="L244" s="156"/>
      <c r="M244" s="28"/>
      <c r="N244" s="156"/>
      <c r="O244" s="140"/>
      <c r="P244" s="20"/>
      <c r="Q244" s="140"/>
      <c r="R244" s="28"/>
      <c r="S244" s="100"/>
      <c r="T244" s="100"/>
      <c r="U244" s="60"/>
      <c r="V244" s="101"/>
      <c r="W244" s="101"/>
      <c r="X244" s="103"/>
      <c r="Y244" s="26"/>
      <c r="Z244" s="60"/>
      <c r="AA244" s="78"/>
      <c r="AB244" s="78"/>
    </row>
    <row r="245" spans="1:28" hidden="1" x14ac:dyDescent="0.25">
      <c r="A245" s="112"/>
      <c r="B245" s="60"/>
      <c r="C245" s="60"/>
      <c r="D245" s="60"/>
      <c r="E245" s="168" t="s">
        <v>386</v>
      </c>
      <c r="G245" s="155"/>
      <c r="H245" s="156"/>
      <c r="I245" s="105"/>
      <c r="J245" s="28"/>
      <c r="K245" s="140"/>
      <c r="L245" s="156"/>
      <c r="M245" s="28"/>
      <c r="N245" s="156"/>
      <c r="O245" s="140"/>
      <c r="P245" s="20"/>
      <c r="Q245" s="140"/>
      <c r="R245" s="28"/>
      <c r="S245" s="119"/>
      <c r="T245" s="28"/>
      <c r="U245" s="60"/>
      <c r="V245" s="101"/>
      <c r="W245" s="101"/>
      <c r="X245" s="102"/>
      <c r="Y245" s="60"/>
      <c r="Z245" s="60"/>
      <c r="AA245" s="78"/>
      <c r="AB245" s="78"/>
    </row>
    <row r="246" spans="1:28" hidden="1" x14ac:dyDescent="0.25">
      <c r="A246" s="112"/>
      <c r="B246" s="60"/>
      <c r="C246" s="60"/>
      <c r="D246" s="60"/>
      <c r="E246" s="76" t="s">
        <v>387</v>
      </c>
      <c r="G246" s="155"/>
      <c r="H246" s="156"/>
      <c r="I246" s="105"/>
      <c r="J246" s="28"/>
      <c r="K246" s="140"/>
      <c r="L246" s="156"/>
      <c r="M246" s="28"/>
      <c r="N246" s="156"/>
      <c r="O246" s="140"/>
      <c r="P246" s="20"/>
      <c r="Q246" s="140"/>
      <c r="R246" s="28"/>
      <c r="S246" s="28"/>
      <c r="T246" s="28"/>
      <c r="U246" s="60"/>
      <c r="V246" s="101"/>
      <c r="W246" s="101"/>
      <c r="X246" s="103"/>
      <c r="Y246" s="60"/>
      <c r="Z246" s="60"/>
      <c r="AA246" s="78"/>
      <c r="AB246" s="78"/>
    </row>
    <row r="247" spans="1:28" hidden="1" x14ac:dyDescent="0.25">
      <c r="A247" s="112"/>
      <c r="B247" s="60"/>
      <c r="C247" s="60"/>
      <c r="D247" s="60"/>
      <c r="E247" s="76"/>
      <c r="G247" s="155"/>
      <c r="H247" s="156"/>
      <c r="I247" s="105"/>
      <c r="J247" s="144"/>
      <c r="K247" s="147"/>
      <c r="L247" s="156"/>
      <c r="M247" s="28"/>
      <c r="N247" s="156"/>
      <c r="O247" s="140"/>
      <c r="P247" s="20"/>
      <c r="Q247" s="140"/>
      <c r="R247" s="28"/>
      <c r="S247" s="169"/>
      <c r="T247" s="28"/>
      <c r="U247" s="60"/>
      <c r="V247" s="101"/>
      <c r="W247" s="101"/>
      <c r="X247" s="103"/>
      <c r="Y247" s="60"/>
      <c r="Z247" s="60"/>
      <c r="AA247" s="78"/>
      <c r="AB247" s="78"/>
    </row>
    <row r="248" spans="1:28" hidden="1" x14ac:dyDescent="0.25"/>
    <row r="249" spans="1:28" hidden="1" x14ac:dyDescent="0.25"/>
    <row r="250" spans="1:28" hidden="1" x14ac:dyDescent="0.25"/>
    <row r="251" spans="1:28" hidden="1" x14ac:dyDescent="0.25"/>
  </sheetData>
  <sheetProtection algorithmName="SHA-512" hashValue="dJ7zwKiz89kZT+KCWiqbe40UGem3h5OTYXLTbaI1ERAEbbUuiQlp383Fk0GvgSuf2rzW6thaIpryh7H40PagrA==" saltValue="HL9A/UoUidIZO0aEv6ZJvw==" spinCount="100000" sheet="1" objects="1" scenarios="1"/>
  <mergeCells count="7">
    <mergeCell ref="A211:A224"/>
    <mergeCell ref="A1:A16"/>
    <mergeCell ref="A19:A63"/>
    <mergeCell ref="A65:A97"/>
    <mergeCell ref="A105:A126"/>
    <mergeCell ref="A128:A160"/>
    <mergeCell ref="A162:A209"/>
  </mergeCells>
  <pageMargins left="0.7" right="0.7" top="0.75" bottom="0.75" header="0.3" footer="0.3"/>
  <pageSetup paperSize="3" scale="7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24"/>
  <sheetViews>
    <sheetView workbookViewId="0">
      <selection activeCell="B3" sqref="B3:T15"/>
    </sheetView>
  </sheetViews>
  <sheetFormatPr defaultRowHeight="15" x14ac:dyDescent="0.25"/>
  <cols>
    <col min="3" max="3" width="20.7109375" bestFit="1" customWidth="1"/>
    <col min="13" max="13" width="0" hidden="1" customWidth="1"/>
  </cols>
  <sheetData>
    <row r="1" spans="1:20" ht="132.75" x14ac:dyDescent="0.25">
      <c r="A1" s="212" t="s">
        <v>308</v>
      </c>
      <c r="B1" s="60"/>
      <c r="C1" s="61" t="s">
        <v>450</v>
      </c>
      <c r="D1" s="170" t="s">
        <v>294</v>
      </c>
      <c r="E1" s="63" t="s">
        <v>295</v>
      </c>
      <c r="F1" s="64" t="s">
        <v>296</v>
      </c>
      <c r="G1" s="65" t="s">
        <v>297</v>
      </c>
      <c r="H1" s="171"/>
      <c r="I1" s="172"/>
      <c r="J1" s="68" t="s">
        <v>294</v>
      </c>
      <c r="K1" s="63" t="s">
        <v>295</v>
      </c>
      <c r="L1" s="64" t="s">
        <v>296</v>
      </c>
      <c r="M1" s="173"/>
      <c r="N1" s="70" t="s">
        <v>297</v>
      </c>
      <c r="O1" s="171"/>
      <c r="P1" s="63" t="s">
        <v>388</v>
      </c>
      <c r="Q1" s="174" t="s">
        <v>389</v>
      </c>
      <c r="R1" s="74" t="s">
        <v>390</v>
      </c>
      <c r="S1" s="73" t="s">
        <v>391</v>
      </c>
      <c r="T1" s="72" t="s">
        <v>309</v>
      </c>
    </row>
    <row r="2" spans="1:20" x14ac:dyDescent="0.25">
      <c r="A2" s="212"/>
      <c r="B2" s="87" t="s">
        <v>314</v>
      </c>
      <c r="C2" s="88" t="s">
        <v>315</v>
      </c>
      <c r="D2" s="89">
        <v>42782</v>
      </c>
      <c r="E2" s="90"/>
      <c r="F2" s="91"/>
      <c r="G2" s="92"/>
      <c r="H2" s="175"/>
      <c r="I2" s="176"/>
      <c r="J2" s="95">
        <v>42782</v>
      </c>
      <c r="K2" s="90"/>
      <c r="L2" s="96"/>
      <c r="M2" s="37"/>
      <c r="N2" s="97"/>
      <c r="O2" s="175"/>
      <c r="P2" s="90"/>
      <c r="Q2" s="177"/>
      <c r="R2" s="28"/>
      <c r="S2" s="99"/>
      <c r="T2" s="26"/>
    </row>
    <row r="3" spans="1:20" ht="26.25" x14ac:dyDescent="0.25">
      <c r="A3" s="212"/>
      <c r="B3" s="29">
        <v>8</v>
      </c>
      <c r="C3" s="16" t="s">
        <v>11</v>
      </c>
      <c r="D3" s="17"/>
      <c r="E3" s="30">
        <v>0.86799999999999999</v>
      </c>
      <c r="F3" s="19">
        <f t="shared" ref="F3:F15" si="0">D3*E3</f>
        <v>0</v>
      </c>
      <c r="G3" s="20">
        <f t="shared" ref="G3:G15" si="1">D3-F3</f>
        <v>0</v>
      </c>
      <c r="H3" s="106"/>
      <c r="I3" s="45"/>
      <c r="J3" s="17"/>
      <c r="K3" s="18">
        <v>0.85980000000000001</v>
      </c>
      <c r="L3" s="22">
        <f t="shared" ref="L3:L15" si="2">J3*K3</f>
        <v>0</v>
      </c>
      <c r="M3" s="23"/>
      <c r="N3" s="24">
        <f t="shared" ref="N3:N15" si="3">J3-L3</f>
        <v>0</v>
      </c>
      <c r="O3" s="178"/>
      <c r="P3" s="18">
        <f t="shared" ref="P3:P15" si="4">(E3+K3)/2</f>
        <v>0.8639</v>
      </c>
      <c r="Q3" s="179">
        <f t="shared" ref="Q3:Q14" si="5">(1-P3)</f>
        <v>0.1361</v>
      </c>
      <c r="R3" s="28">
        <f t="shared" ref="R3:R15" si="6">(G3+N3)/2</f>
        <v>0</v>
      </c>
      <c r="S3" s="27">
        <f t="shared" ref="S3:S15" si="7">G3+N3</f>
        <v>0</v>
      </c>
      <c r="T3" s="26">
        <f t="shared" ref="T3:T15" si="8">((D3+J3)/2)</f>
        <v>0</v>
      </c>
    </row>
    <row r="4" spans="1:20" ht="26.25" x14ac:dyDescent="0.25">
      <c r="A4" s="212"/>
      <c r="B4" s="29" t="s">
        <v>2</v>
      </c>
      <c r="C4" s="16" t="s">
        <v>3</v>
      </c>
      <c r="D4" s="17"/>
      <c r="E4" s="18">
        <v>0.89829999999999999</v>
      </c>
      <c r="F4" s="19">
        <f t="shared" si="0"/>
        <v>0</v>
      </c>
      <c r="G4" s="20">
        <f t="shared" si="1"/>
        <v>0</v>
      </c>
      <c r="H4" s="106"/>
      <c r="I4" s="45"/>
      <c r="J4" s="17"/>
      <c r="K4" s="18">
        <v>0.91749999999999998</v>
      </c>
      <c r="L4" s="22">
        <f t="shared" si="2"/>
        <v>0</v>
      </c>
      <c r="M4" s="23"/>
      <c r="N4" s="24">
        <f t="shared" si="3"/>
        <v>0</v>
      </c>
      <c r="O4" s="178"/>
      <c r="P4" s="18">
        <f t="shared" si="4"/>
        <v>0.90789999999999993</v>
      </c>
      <c r="Q4" s="179">
        <f t="shared" si="5"/>
        <v>9.2100000000000071E-2</v>
      </c>
      <c r="R4" s="28">
        <f t="shared" si="6"/>
        <v>0</v>
      </c>
      <c r="S4" s="27">
        <f t="shared" si="7"/>
        <v>0</v>
      </c>
      <c r="T4" s="26">
        <f t="shared" si="8"/>
        <v>0</v>
      </c>
    </row>
    <row r="5" spans="1:20" ht="26.25" x14ac:dyDescent="0.25">
      <c r="A5" s="212"/>
      <c r="B5" s="29" t="s">
        <v>12</v>
      </c>
      <c r="C5" s="16" t="s">
        <v>13</v>
      </c>
      <c r="D5" s="17"/>
      <c r="E5" s="18">
        <v>0.9143</v>
      </c>
      <c r="F5" s="19">
        <f t="shared" si="0"/>
        <v>0</v>
      </c>
      <c r="G5" s="20">
        <f t="shared" si="1"/>
        <v>0</v>
      </c>
      <c r="H5" s="106"/>
      <c r="I5" s="45"/>
      <c r="J5" s="17"/>
      <c r="K5" s="18">
        <v>0.92390000000000005</v>
      </c>
      <c r="L5" s="22">
        <f t="shared" si="2"/>
        <v>0</v>
      </c>
      <c r="M5" s="23"/>
      <c r="N5" s="24">
        <f t="shared" si="3"/>
        <v>0</v>
      </c>
      <c r="O5" s="178"/>
      <c r="P5" s="18">
        <f t="shared" si="4"/>
        <v>0.91910000000000003</v>
      </c>
      <c r="Q5" s="179">
        <f t="shared" si="5"/>
        <v>8.0899999999999972E-2</v>
      </c>
      <c r="R5" s="28">
        <f t="shared" si="6"/>
        <v>0</v>
      </c>
      <c r="S5" s="27">
        <f t="shared" si="7"/>
        <v>0</v>
      </c>
      <c r="T5" s="26">
        <f t="shared" si="8"/>
        <v>0</v>
      </c>
    </row>
    <row r="6" spans="1:20" ht="26.25" x14ac:dyDescent="0.25">
      <c r="A6" s="212"/>
      <c r="B6" s="29" t="s">
        <v>4</v>
      </c>
      <c r="C6" s="16" t="s">
        <v>5</v>
      </c>
      <c r="D6" s="17"/>
      <c r="E6" s="18">
        <v>0.94779999999999998</v>
      </c>
      <c r="F6" s="19">
        <f t="shared" si="0"/>
        <v>0</v>
      </c>
      <c r="G6" s="20">
        <f t="shared" si="1"/>
        <v>0</v>
      </c>
      <c r="H6" s="106"/>
      <c r="I6" s="45"/>
      <c r="J6" s="17"/>
      <c r="K6" s="18">
        <v>0.89859999999999995</v>
      </c>
      <c r="L6" s="22">
        <f t="shared" si="2"/>
        <v>0</v>
      </c>
      <c r="M6" s="23"/>
      <c r="N6" s="24">
        <f t="shared" si="3"/>
        <v>0</v>
      </c>
      <c r="O6" s="178"/>
      <c r="P6" s="18">
        <f t="shared" si="4"/>
        <v>0.92320000000000002</v>
      </c>
      <c r="Q6" s="179">
        <f t="shared" si="5"/>
        <v>7.6799999999999979E-2</v>
      </c>
      <c r="R6" s="28">
        <f t="shared" si="6"/>
        <v>0</v>
      </c>
      <c r="S6" s="27">
        <f t="shared" si="7"/>
        <v>0</v>
      </c>
      <c r="T6" s="26">
        <f t="shared" si="8"/>
        <v>0</v>
      </c>
    </row>
    <row r="7" spans="1:20" ht="26.25" x14ac:dyDescent="0.25">
      <c r="A7" s="212"/>
      <c r="B7" s="29" t="s">
        <v>6</v>
      </c>
      <c r="C7" s="16" t="s">
        <v>7</v>
      </c>
      <c r="D7" s="17"/>
      <c r="E7" s="18">
        <v>0.95009999999999994</v>
      </c>
      <c r="F7" s="19">
        <f t="shared" si="0"/>
        <v>0</v>
      </c>
      <c r="G7" s="20">
        <f t="shared" si="1"/>
        <v>0</v>
      </c>
      <c r="H7" s="106"/>
      <c r="I7" s="45"/>
      <c r="J7" s="17"/>
      <c r="K7" s="30">
        <v>0.94159999999999999</v>
      </c>
      <c r="L7" s="22">
        <f t="shared" si="2"/>
        <v>0</v>
      </c>
      <c r="M7" s="23"/>
      <c r="N7" s="24">
        <f t="shared" si="3"/>
        <v>0</v>
      </c>
      <c r="O7" s="178"/>
      <c r="P7" s="18">
        <f t="shared" si="4"/>
        <v>0.94584999999999997</v>
      </c>
      <c r="Q7" s="179">
        <f t="shared" si="5"/>
        <v>5.4150000000000031E-2</v>
      </c>
      <c r="R7" s="28">
        <f t="shared" si="6"/>
        <v>0</v>
      </c>
      <c r="S7" s="27">
        <f t="shared" si="7"/>
        <v>0</v>
      </c>
      <c r="T7" s="26">
        <f t="shared" si="8"/>
        <v>0</v>
      </c>
    </row>
    <row r="8" spans="1:20" ht="26.25" x14ac:dyDescent="0.25">
      <c r="A8" s="212"/>
      <c r="B8" s="29" t="s">
        <v>14</v>
      </c>
      <c r="C8" s="16" t="s">
        <v>15</v>
      </c>
      <c r="D8" s="17"/>
      <c r="E8" s="18">
        <v>0.9526</v>
      </c>
      <c r="F8" s="19">
        <f t="shared" si="0"/>
        <v>0</v>
      </c>
      <c r="G8" s="20">
        <f t="shared" si="1"/>
        <v>0</v>
      </c>
      <c r="H8" s="106"/>
      <c r="I8" s="45"/>
      <c r="J8" s="17"/>
      <c r="K8" s="18">
        <v>0.94089999999999996</v>
      </c>
      <c r="L8" s="22">
        <f t="shared" si="2"/>
        <v>0</v>
      </c>
      <c r="M8" s="23"/>
      <c r="N8" s="24">
        <f t="shared" si="3"/>
        <v>0</v>
      </c>
      <c r="O8" s="178"/>
      <c r="P8" s="18">
        <f t="shared" si="4"/>
        <v>0.94674999999999998</v>
      </c>
      <c r="Q8" s="179">
        <f t="shared" si="5"/>
        <v>5.325000000000002E-2</v>
      </c>
      <c r="R8" s="28">
        <f t="shared" si="6"/>
        <v>0</v>
      </c>
      <c r="S8" s="27">
        <f t="shared" si="7"/>
        <v>0</v>
      </c>
      <c r="T8" s="26">
        <f t="shared" si="8"/>
        <v>0</v>
      </c>
    </row>
    <row r="9" spans="1:20" ht="26.25" x14ac:dyDescent="0.25">
      <c r="A9" s="212"/>
      <c r="B9" s="29">
        <v>171</v>
      </c>
      <c r="C9" s="16" t="s">
        <v>19</v>
      </c>
      <c r="D9" s="17"/>
      <c r="E9" s="30">
        <v>0.95430000000000004</v>
      </c>
      <c r="F9" s="19">
        <f t="shared" si="0"/>
        <v>0</v>
      </c>
      <c r="G9" s="20">
        <f t="shared" si="1"/>
        <v>0</v>
      </c>
      <c r="H9" s="106"/>
      <c r="I9" s="45"/>
      <c r="J9" s="17"/>
      <c r="K9" s="18">
        <v>0.95169999999999999</v>
      </c>
      <c r="L9" s="22">
        <f t="shared" si="2"/>
        <v>0</v>
      </c>
      <c r="M9" s="23"/>
      <c r="N9" s="24">
        <f t="shared" si="3"/>
        <v>0</v>
      </c>
      <c r="O9" s="178"/>
      <c r="P9" s="18">
        <f t="shared" si="4"/>
        <v>0.95300000000000007</v>
      </c>
      <c r="Q9" s="179">
        <f t="shared" si="5"/>
        <v>4.6999999999999931E-2</v>
      </c>
      <c r="R9" s="28">
        <f t="shared" si="6"/>
        <v>0</v>
      </c>
      <c r="S9" s="27">
        <f t="shared" si="7"/>
        <v>0</v>
      </c>
      <c r="T9" s="26">
        <f t="shared" si="8"/>
        <v>0</v>
      </c>
    </row>
    <row r="10" spans="1:20" ht="26.25" x14ac:dyDescent="0.25">
      <c r="A10" s="212"/>
      <c r="B10" s="29" t="s">
        <v>9</v>
      </c>
      <c r="C10" s="16" t="s">
        <v>10</v>
      </c>
      <c r="D10" s="17"/>
      <c r="E10" s="18">
        <v>0.94340000000000002</v>
      </c>
      <c r="F10" s="19">
        <f t="shared" si="0"/>
        <v>0</v>
      </c>
      <c r="G10" s="20">
        <f t="shared" si="1"/>
        <v>0</v>
      </c>
      <c r="H10" s="106"/>
      <c r="I10" s="45"/>
      <c r="J10" s="17"/>
      <c r="K10" s="18">
        <v>0.96340000000000003</v>
      </c>
      <c r="L10" s="22">
        <f t="shared" si="2"/>
        <v>0</v>
      </c>
      <c r="M10" s="23"/>
      <c r="N10" s="24">
        <f t="shared" si="3"/>
        <v>0</v>
      </c>
      <c r="O10" s="178"/>
      <c r="P10" s="18">
        <f t="shared" si="4"/>
        <v>0.95340000000000003</v>
      </c>
      <c r="Q10" s="179">
        <f t="shared" si="5"/>
        <v>4.6599999999999975E-2</v>
      </c>
      <c r="R10" s="28">
        <f t="shared" si="6"/>
        <v>0</v>
      </c>
      <c r="S10" s="27">
        <f t="shared" si="7"/>
        <v>0</v>
      </c>
      <c r="T10" s="26">
        <f t="shared" si="8"/>
        <v>0</v>
      </c>
    </row>
    <row r="11" spans="1:20" x14ac:dyDescent="0.25">
      <c r="A11" s="212"/>
      <c r="B11" s="29" t="s">
        <v>316</v>
      </c>
      <c r="C11" s="16" t="s">
        <v>8</v>
      </c>
      <c r="D11" s="17"/>
      <c r="E11" s="18">
        <v>0.94340000000000002</v>
      </c>
      <c r="F11" s="19">
        <f t="shared" si="0"/>
        <v>0</v>
      </c>
      <c r="G11" s="20">
        <f t="shared" si="1"/>
        <v>0</v>
      </c>
      <c r="H11" s="106"/>
      <c r="I11" s="45"/>
      <c r="J11" s="17"/>
      <c r="K11" s="18">
        <v>0.96930000000000005</v>
      </c>
      <c r="L11" s="22">
        <f t="shared" si="2"/>
        <v>0</v>
      </c>
      <c r="M11" s="23"/>
      <c r="N11" s="24">
        <f t="shared" si="3"/>
        <v>0</v>
      </c>
      <c r="O11" s="178"/>
      <c r="P11" s="18">
        <f t="shared" si="4"/>
        <v>0.95635000000000003</v>
      </c>
      <c r="Q11" s="179">
        <f t="shared" si="5"/>
        <v>4.3649999999999967E-2</v>
      </c>
      <c r="R11" s="28">
        <f t="shared" si="6"/>
        <v>0</v>
      </c>
      <c r="S11" s="27">
        <f t="shared" si="7"/>
        <v>0</v>
      </c>
      <c r="T11" s="26">
        <f t="shared" si="8"/>
        <v>0</v>
      </c>
    </row>
    <row r="12" spans="1:20" x14ac:dyDescent="0.25">
      <c r="A12" s="212"/>
      <c r="B12" s="29">
        <v>170</v>
      </c>
      <c r="C12" s="16" t="s">
        <v>18</v>
      </c>
      <c r="D12" s="17"/>
      <c r="E12" s="18">
        <v>0.95709999999999995</v>
      </c>
      <c r="F12" s="19">
        <f t="shared" si="0"/>
        <v>0</v>
      </c>
      <c r="G12" s="20">
        <f t="shared" si="1"/>
        <v>0</v>
      </c>
      <c r="H12" s="106"/>
      <c r="I12" s="45"/>
      <c r="J12" s="17"/>
      <c r="K12" s="30">
        <v>0.9758</v>
      </c>
      <c r="L12" s="22">
        <f t="shared" si="2"/>
        <v>0</v>
      </c>
      <c r="M12" s="23"/>
      <c r="N12" s="24">
        <f t="shared" si="3"/>
        <v>0</v>
      </c>
      <c r="O12" s="178"/>
      <c r="P12" s="18">
        <f t="shared" si="4"/>
        <v>0.96645000000000003</v>
      </c>
      <c r="Q12" s="179">
        <f t="shared" si="5"/>
        <v>3.3549999999999969E-2</v>
      </c>
      <c r="R12" s="28">
        <f t="shared" si="6"/>
        <v>0</v>
      </c>
      <c r="S12" s="27">
        <f t="shared" si="7"/>
        <v>0</v>
      </c>
      <c r="T12" s="26">
        <f t="shared" si="8"/>
        <v>0</v>
      </c>
    </row>
    <row r="13" spans="1:20" ht="26.25" x14ac:dyDescent="0.25">
      <c r="A13" s="212"/>
      <c r="B13" s="29">
        <v>169</v>
      </c>
      <c r="C13" s="16" t="s">
        <v>17</v>
      </c>
      <c r="D13" s="17"/>
      <c r="E13" s="18">
        <v>0.96650000000000003</v>
      </c>
      <c r="F13" s="19">
        <f t="shared" si="0"/>
        <v>0</v>
      </c>
      <c r="G13" s="20">
        <f t="shared" si="1"/>
        <v>0</v>
      </c>
      <c r="H13" s="106"/>
      <c r="I13" s="45"/>
      <c r="J13" s="17"/>
      <c r="K13" s="18">
        <v>0.999</v>
      </c>
      <c r="L13" s="22">
        <f t="shared" si="2"/>
        <v>0</v>
      </c>
      <c r="M13" s="23"/>
      <c r="N13" s="24">
        <f t="shared" si="3"/>
        <v>0</v>
      </c>
      <c r="O13" s="178"/>
      <c r="P13" s="18">
        <f t="shared" si="4"/>
        <v>0.98275000000000001</v>
      </c>
      <c r="Q13" s="179">
        <f t="shared" si="5"/>
        <v>1.7249999999999988E-2</v>
      </c>
      <c r="R13" s="28">
        <f t="shared" si="6"/>
        <v>0</v>
      </c>
      <c r="S13" s="27">
        <f t="shared" si="7"/>
        <v>0</v>
      </c>
      <c r="T13" s="26">
        <f t="shared" si="8"/>
        <v>0</v>
      </c>
    </row>
    <row r="14" spans="1:20" x14ac:dyDescent="0.25">
      <c r="A14" s="212"/>
      <c r="B14" s="29">
        <v>168</v>
      </c>
      <c r="C14" s="16" t="s">
        <v>16</v>
      </c>
      <c r="D14" s="17"/>
      <c r="E14" s="18">
        <v>0.97729999999999995</v>
      </c>
      <c r="F14" s="19">
        <f t="shared" si="0"/>
        <v>0</v>
      </c>
      <c r="G14" s="20">
        <f t="shared" si="1"/>
        <v>0</v>
      </c>
      <c r="H14" s="106"/>
      <c r="I14" s="45"/>
      <c r="J14" s="17"/>
      <c r="K14" s="18">
        <v>0.98919999999999997</v>
      </c>
      <c r="L14" s="22">
        <f t="shared" si="2"/>
        <v>0</v>
      </c>
      <c r="M14" s="23"/>
      <c r="N14" s="24">
        <f t="shared" si="3"/>
        <v>0</v>
      </c>
      <c r="O14" s="178"/>
      <c r="P14" s="18">
        <f t="shared" si="4"/>
        <v>0.98324999999999996</v>
      </c>
      <c r="Q14" s="179">
        <f t="shared" si="5"/>
        <v>1.6750000000000043E-2</v>
      </c>
      <c r="R14" s="28">
        <f t="shared" si="6"/>
        <v>0</v>
      </c>
      <c r="S14" s="27">
        <f t="shared" si="7"/>
        <v>0</v>
      </c>
      <c r="T14" s="26">
        <f t="shared" si="8"/>
        <v>0</v>
      </c>
    </row>
    <row r="15" spans="1:20" x14ac:dyDescent="0.25">
      <c r="A15" s="212"/>
      <c r="B15" s="29" t="s">
        <v>0</v>
      </c>
      <c r="C15" s="16" t="s">
        <v>1</v>
      </c>
      <c r="D15" s="17"/>
      <c r="E15" s="18">
        <v>0.99819999999999998</v>
      </c>
      <c r="F15" s="19">
        <f t="shared" si="0"/>
        <v>0</v>
      </c>
      <c r="G15" s="20">
        <f t="shared" si="1"/>
        <v>0</v>
      </c>
      <c r="H15" s="106"/>
      <c r="I15" s="45"/>
      <c r="J15" s="17"/>
      <c r="K15" s="18">
        <v>0.99539999999999995</v>
      </c>
      <c r="L15" s="22">
        <f t="shared" si="2"/>
        <v>0</v>
      </c>
      <c r="M15" s="23"/>
      <c r="N15" s="24">
        <f t="shared" si="3"/>
        <v>0</v>
      </c>
      <c r="O15" s="178"/>
      <c r="P15" s="18">
        <f t="shared" si="4"/>
        <v>0.99679999999999991</v>
      </c>
      <c r="Q15" s="179">
        <f>1-0.9968</f>
        <v>3.1999999999999806E-3</v>
      </c>
      <c r="R15" s="28">
        <f t="shared" si="6"/>
        <v>0</v>
      </c>
      <c r="S15" s="27">
        <f t="shared" si="7"/>
        <v>0</v>
      </c>
      <c r="T15" s="26">
        <f t="shared" si="8"/>
        <v>0</v>
      </c>
    </row>
    <row r="16" spans="1:20" x14ac:dyDescent="0.25">
      <c r="A16" s="212"/>
      <c r="B16" s="29"/>
      <c r="C16" s="16"/>
      <c r="D16" s="104"/>
      <c r="E16" s="18"/>
      <c r="F16" s="19"/>
      <c r="G16" s="105"/>
      <c r="H16" s="106"/>
      <c r="I16" s="48"/>
      <c r="J16" s="107"/>
      <c r="K16" s="18"/>
      <c r="L16" s="22"/>
      <c r="M16" s="37"/>
      <c r="N16" s="24"/>
      <c r="O16" s="178"/>
      <c r="P16" s="18"/>
      <c r="Q16" s="179"/>
      <c r="R16" s="28"/>
      <c r="S16" s="27"/>
      <c r="T16" s="26"/>
    </row>
    <row r="17" spans="1:20" x14ac:dyDescent="0.25">
      <c r="A17" s="112"/>
      <c r="B17" s="29"/>
      <c r="C17" s="16"/>
      <c r="D17" s="44"/>
      <c r="E17" s="18"/>
      <c r="F17" s="19"/>
      <c r="G17" s="105"/>
      <c r="H17" s="106"/>
      <c r="I17" s="48"/>
      <c r="J17" s="46"/>
      <c r="K17" s="18"/>
      <c r="L17" s="22"/>
      <c r="M17" s="37"/>
      <c r="N17" s="108"/>
      <c r="O17" s="106"/>
      <c r="P17" s="18"/>
      <c r="Q17" s="179"/>
      <c r="R17" s="113"/>
      <c r="S17" s="27"/>
      <c r="T17" s="26"/>
    </row>
    <row r="18" spans="1:20" x14ac:dyDescent="0.25">
      <c r="A18" s="112"/>
      <c r="B18" s="29"/>
      <c r="C18" s="16"/>
      <c r="D18" s="44"/>
      <c r="E18" s="18"/>
      <c r="F18" s="19"/>
      <c r="G18" s="105"/>
      <c r="H18" s="106"/>
      <c r="I18" s="48"/>
      <c r="J18" s="46"/>
      <c r="K18" s="18"/>
      <c r="L18" s="22"/>
      <c r="M18" s="37"/>
      <c r="N18" s="108"/>
      <c r="O18" s="106"/>
      <c r="P18" s="18"/>
      <c r="Q18" s="179"/>
      <c r="S18" s="27"/>
      <c r="T18" s="26"/>
    </row>
    <row r="19" spans="1:20" ht="26.25" x14ac:dyDescent="0.25">
      <c r="A19" s="212" t="s">
        <v>318</v>
      </c>
      <c r="B19" s="29">
        <v>159</v>
      </c>
      <c r="C19" s="16" t="s">
        <v>86</v>
      </c>
      <c r="D19" s="17"/>
      <c r="E19" s="33">
        <v>0.6401</v>
      </c>
      <c r="F19" s="19">
        <f t="shared" ref="F19:F61" si="9">D19*E19</f>
        <v>0</v>
      </c>
      <c r="G19" s="20">
        <f t="shared" ref="G19:G61" si="10">D19-F19</f>
        <v>0</v>
      </c>
      <c r="H19" s="35"/>
      <c r="I19" s="36"/>
      <c r="J19" s="17"/>
      <c r="K19" s="33">
        <v>0.87339999999999995</v>
      </c>
      <c r="L19" s="22">
        <f t="shared" ref="L19:L61" si="11">J19*K19</f>
        <v>0</v>
      </c>
      <c r="M19" s="23"/>
      <c r="N19" s="24">
        <f t="shared" ref="N19:N61" si="12">J19-L19</f>
        <v>0</v>
      </c>
      <c r="O19" s="178"/>
      <c r="P19" s="18">
        <f t="shared" ref="P19:P61" si="13">(E19+K19)/2</f>
        <v>0.75675000000000003</v>
      </c>
      <c r="Q19" s="179">
        <f t="shared" ref="Q19:Q61" si="14">(1-P19)</f>
        <v>0.24324999999999997</v>
      </c>
      <c r="R19" s="28">
        <f t="shared" ref="R19:R61" si="15">((G19+N19)/2)</f>
        <v>0</v>
      </c>
      <c r="S19" s="27">
        <f t="shared" ref="S19:S61" si="16">G19+N19</f>
        <v>0</v>
      </c>
      <c r="T19" s="26">
        <f t="shared" ref="T19:T48" si="17">((D19+J19)/2)</f>
        <v>0</v>
      </c>
    </row>
    <row r="20" spans="1:20" ht="26.25" x14ac:dyDescent="0.25">
      <c r="A20" s="212"/>
      <c r="B20" s="29" t="s">
        <v>68</v>
      </c>
      <c r="C20" s="16" t="s">
        <v>69</v>
      </c>
      <c r="D20" s="17"/>
      <c r="E20" s="18">
        <v>0.84109999999999996</v>
      </c>
      <c r="F20" s="19">
        <f t="shared" si="9"/>
        <v>0</v>
      </c>
      <c r="G20" s="20">
        <f t="shared" si="10"/>
        <v>0</v>
      </c>
      <c r="H20" s="106"/>
      <c r="I20" s="45"/>
      <c r="J20" s="17"/>
      <c r="K20" s="18">
        <v>0.84719999999999995</v>
      </c>
      <c r="L20" s="22">
        <f t="shared" ref="L20:L25" si="18">J20*K20</f>
        <v>0</v>
      </c>
      <c r="M20" s="23"/>
      <c r="N20" s="24">
        <f t="shared" si="12"/>
        <v>0</v>
      </c>
      <c r="O20" s="178"/>
      <c r="P20" s="18">
        <f t="shared" si="13"/>
        <v>0.84414999999999996</v>
      </c>
      <c r="Q20" s="179">
        <f t="shared" si="14"/>
        <v>0.15585000000000004</v>
      </c>
      <c r="R20" s="28">
        <f t="shared" si="15"/>
        <v>0</v>
      </c>
      <c r="S20" s="27">
        <f t="shared" si="16"/>
        <v>0</v>
      </c>
      <c r="T20" s="26">
        <f t="shared" si="17"/>
        <v>0</v>
      </c>
    </row>
    <row r="21" spans="1:20" ht="26.25" x14ac:dyDescent="0.25">
      <c r="A21" s="212"/>
      <c r="B21" s="29" t="s">
        <v>58</v>
      </c>
      <c r="C21" s="16" t="s">
        <v>59</v>
      </c>
      <c r="D21" s="17"/>
      <c r="E21" s="18">
        <v>0.8357</v>
      </c>
      <c r="F21" s="19">
        <f t="shared" si="9"/>
        <v>0</v>
      </c>
      <c r="G21" s="20">
        <f t="shared" si="10"/>
        <v>0</v>
      </c>
      <c r="H21" s="106"/>
      <c r="I21" s="45"/>
      <c r="J21" s="17"/>
      <c r="K21" s="18">
        <v>0.90249999999999997</v>
      </c>
      <c r="L21" s="22">
        <f t="shared" si="18"/>
        <v>0</v>
      </c>
      <c r="M21" s="23"/>
      <c r="N21" s="24">
        <f t="shared" si="12"/>
        <v>0</v>
      </c>
      <c r="O21" s="178"/>
      <c r="P21" s="18">
        <f t="shared" si="13"/>
        <v>0.86909999999999998</v>
      </c>
      <c r="Q21" s="179">
        <f t="shared" si="14"/>
        <v>0.13090000000000002</v>
      </c>
      <c r="R21" s="28">
        <f t="shared" si="15"/>
        <v>0</v>
      </c>
      <c r="S21" s="27">
        <f t="shared" si="16"/>
        <v>0</v>
      </c>
      <c r="T21" s="26">
        <f t="shared" si="17"/>
        <v>0</v>
      </c>
    </row>
    <row r="22" spans="1:20" ht="26.25" x14ac:dyDescent="0.25">
      <c r="A22" s="212"/>
      <c r="B22" s="29">
        <v>147</v>
      </c>
      <c r="C22" s="16" t="s">
        <v>74</v>
      </c>
      <c r="D22" s="180"/>
      <c r="E22" s="33">
        <v>0.83020000000000005</v>
      </c>
      <c r="F22" s="19">
        <f t="shared" si="9"/>
        <v>0</v>
      </c>
      <c r="G22" s="20">
        <f t="shared" si="10"/>
        <v>0</v>
      </c>
      <c r="H22" s="35"/>
      <c r="I22" s="36"/>
      <c r="J22" s="180"/>
      <c r="K22" s="33">
        <v>0.93210000000000004</v>
      </c>
      <c r="L22" s="22">
        <f t="shared" si="18"/>
        <v>0</v>
      </c>
      <c r="M22" s="26"/>
      <c r="N22" s="24">
        <f t="shared" si="12"/>
        <v>0</v>
      </c>
      <c r="O22" s="178"/>
      <c r="P22" s="18">
        <f t="shared" si="13"/>
        <v>0.8811500000000001</v>
      </c>
      <c r="Q22" s="179">
        <f t="shared" si="14"/>
        <v>0.1188499999999999</v>
      </c>
      <c r="R22" s="28">
        <f t="shared" si="15"/>
        <v>0</v>
      </c>
      <c r="S22" s="27">
        <f t="shared" si="16"/>
        <v>0</v>
      </c>
      <c r="T22" s="26">
        <f t="shared" si="17"/>
        <v>0</v>
      </c>
    </row>
    <row r="23" spans="1:20" ht="26.25" x14ac:dyDescent="0.25">
      <c r="A23" s="212"/>
      <c r="B23" s="29" t="s">
        <v>70</v>
      </c>
      <c r="C23" s="16" t="s">
        <v>71</v>
      </c>
      <c r="D23" s="17"/>
      <c r="E23" s="18">
        <v>0.89390000000000003</v>
      </c>
      <c r="F23" s="19">
        <f t="shared" si="9"/>
        <v>0</v>
      </c>
      <c r="G23" s="20">
        <f t="shared" si="10"/>
        <v>0</v>
      </c>
      <c r="H23" s="106"/>
      <c r="I23" s="45"/>
      <c r="J23" s="17"/>
      <c r="K23" s="18">
        <v>0.89880000000000004</v>
      </c>
      <c r="L23" s="22">
        <f t="shared" si="18"/>
        <v>0</v>
      </c>
      <c r="M23" s="23"/>
      <c r="N23" s="24">
        <f t="shared" si="12"/>
        <v>0</v>
      </c>
      <c r="O23" s="178"/>
      <c r="P23" s="18">
        <f t="shared" si="13"/>
        <v>0.89634999999999998</v>
      </c>
      <c r="Q23" s="179">
        <f t="shared" si="14"/>
        <v>0.10365000000000002</v>
      </c>
      <c r="R23" s="28">
        <f t="shared" si="15"/>
        <v>0</v>
      </c>
      <c r="S23" s="27">
        <f t="shared" si="16"/>
        <v>0</v>
      </c>
      <c r="T23" s="26">
        <f t="shared" si="17"/>
        <v>0</v>
      </c>
    </row>
    <row r="24" spans="1:20" ht="26.25" x14ac:dyDescent="0.25">
      <c r="A24" s="212"/>
      <c r="B24" s="29" t="s">
        <v>64</v>
      </c>
      <c r="C24" s="16" t="s">
        <v>65</v>
      </c>
      <c r="D24" s="17"/>
      <c r="E24" s="18">
        <v>0.89800000000000002</v>
      </c>
      <c r="F24" s="19">
        <f t="shared" si="9"/>
        <v>0</v>
      </c>
      <c r="G24" s="20">
        <f t="shared" si="10"/>
        <v>0</v>
      </c>
      <c r="H24" s="106"/>
      <c r="I24" s="45"/>
      <c r="J24" s="17"/>
      <c r="K24" s="18">
        <v>0.92269999999999996</v>
      </c>
      <c r="L24" s="22">
        <f t="shared" si="18"/>
        <v>0</v>
      </c>
      <c r="M24" s="23"/>
      <c r="N24" s="24">
        <f t="shared" si="12"/>
        <v>0</v>
      </c>
      <c r="O24" s="178"/>
      <c r="P24" s="18">
        <f t="shared" si="13"/>
        <v>0.91034999999999999</v>
      </c>
      <c r="Q24" s="179">
        <f t="shared" si="14"/>
        <v>8.9650000000000007E-2</v>
      </c>
      <c r="R24" s="28">
        <f t="shared" si="15"/>
        <v>0</v>
      </c>
      <c r="S24" s="27">
        <f t="shared" si="16"/>
        <v>0</v>
      </c>
      <c r="T24" s="26">
        <f t="shared" si="17"/>
        <v>0</v>
      </c>
    </row>
    <row r="25" spans="1:20" ht="26.25" x14ac:dyDescent="0.25">
      <c r="A25" s="212"/>
      <c r="B25" s="29">
        <v>158</v>
      </c>
      <c r="C25" s="16" t="s">
        <v>85</v>
      </c>
      <c r="D25" s="17"/>
      <c r="E25" s="33">
        <v>0.91769999999999996</v>
      </c>
      <c r="F25" s="19">
        <f t="shared" si="9"/>
        <v>0</v>
      </c>
      <c r="G25" s="20">
        <f t="shared" si="10"/>
        <v>0</v>
      </c>
      <c r="H25" s="35"/>
      <c r="I25" s="36"/>
      <c r="J25" s="17"/>
      <c r="K25" s="33">
        <v>0.9224</v>
      </c>
      <c r="L25" s="22">
        <f t="shared" si="18"/>
        <v>0</v>
      </c>
      <c r="M25" s="23"/>
      <c r="N25" s="24">
        <f t="shared" si="12"/>
        <v>0</v>
      </c>
      <c r="O25" s="178"/>
      <c r="P25" s="18">
        <f t="shared" si="13"/>
        <v>0.92005000000000003</v>
      </c>
      <c r="Q25" s="179">
        <f t="shared" si="14"/>
        <v>7.9949999999999966E-2</v>
      </c>
      <c r="R25" s="28">
        <f t="shared" si="15"/>
        <v>0</v>
      </c>
      <c r="S25" s="27">
        <f t="shared" si="16"/>
        <v>0</v>
      </c>
      <c r="T25" s="26">
        <f t="shared" si="17"/>
        <v>0</v>
      </c>
    </row>
    <row r="26" spans="1:20" ht="26.25" x14ac:dyDescent="0.25">
      <c r="A26" s="212"/>
      <c r="B26" s="29">
        <v>148</v>
      </c>
      <c r="C26" s="16" t="s">
        <v>75</v>
      </c>
      <c r="D26" s="17"/>
      <c r="E26" s="33">
        <v>0.91269999999999996</v>
      </c>
      <c r="F26" s="19">
        <f t="shared" si="9"/>
        <v>0</v>
      </c>
      <c r="G26" s="20">
        <f t="shared" si="10"/>
        <v>0</v>
      </c>
      <c r="H26" s="35"/>
      <c r="I26" s="36"/>
      <c r="J26" s="17"/>
      <c r="K26" s="33">
        <v>0.94279999999999997</v>
      </c>
      <c r="L26" s="22">
        <f t="shared" si="11"/>
        <v>0</v>
      </c>
      <c r="M26" s="23"/>
      <c r="N26" s="24">
        <f t="shared" si="12"/>
        <v>0</v>
      </c>
      <c r="O26" s="178"/>
      <c r="P26" s="18">
        <f t="shared" si="13"/>
        <v>0.92774999999999996</v>
      </c>
      <c r="Q26" s="179">
        <f t="shared" si="14"/>
        <v>7.2250000000000036E-2</v>
      </c>
      <c r="R26" s="28">
        <f t="shared" si="15"/>
        <v>0</v>
      </c>
      <c r="S26" s="27">
        <f t="shared" si="16"/>
        <v>0</v>
      </c>
      <c r="T26" s="26">
        <f t="shared" si="17"/>
        <v>0</v>
      </c>
    </row>
    <row r="27" spans="1:20" x14ac:dyDescent="0.25">
      <c r="A27" s="212"/>
      <c r="B27" s="29" t="s">
        <v>60</v>
      </c>
      <c r="C27" s="16" t="s">
        <v>61</v>
      </c>
      <c r="D27" s="17"/>
      <c r="E27" s="18">
        <v>0.92949999999999999</v>
      </c>
      <c r="F27" s="19">
        <f t="shared" si="9"/>
        <v>0</v>
      </c>
      <c r="G27" s="20">
        <f t="shared" si="10"/>
        <v>0</v>
      </c>
      <c r="H27" s="106"/>
      <c r="I27" s="45"/>
      <c r="J27" s="17"/>
      <c r="K27" s="18">
        <v>0.94669999999999999</v>
      </c>
      <c r="L27" s="22">
        <f>J27*K27</f>
        <v>0</v>
      </c>
      <c r="M27" s="23"/>
      <c r="N27" s="24">
        <f t="shared" si="12"/>
        <v>0</v>
      </c>
      <c r="O27" s="178"/>
      <c r="P27" s="18">
        <f t="shared" si="13"/>
        <v>0.93809999999999993</v>
      </c>
      <c r="Q27" s="179">
        <f t="shared" si="14"/>
        <v>6.1900000000000066E-2</v>
      </c>
      <c r="R27" s="28">
        <f t="shared" si="15"/>
        <v>0</v>
      </c>
      <c r="S27" s="27">
        <f t="shared" si="16"/>
        <v>0</v>
      </c>
      <c r="T27" s="26">
        <f t="shared" si="17"/>
        <v>0</v>
      </c>
    </row>
    <row r="28" spans="1:20" ht="26.25" x14ac:dyDescent="0.25">
      <c r="A28" s="212"/>
      <c r="B28" s="29" t="s">
        <v>53</v>
      </c>
      <c r="C28" s="16" t="s">
        <v>54</v>
      </c>
      <c r="D28" s="17"/>
      <c r="E28" s="18">
        <v>0.94299999999999995</v>
      </c>
      <c r="F28" s="19">
        <f t="shared" si="9"/>
        <v>0</v>
      </c>
      <c r="G28" s="20">
        <f t="shared" si="10"/>
        <v>0</v>
      </c>
      <c r="H28" s="106"/>
      <c r="I28" s="45"/>
      <c r="J28" s="17"/>
      <c r="K28" s="18">
        <v>0.94710000000000005</v>
      </c>
      <c r="L28" s="22">
        <f t="shared" si="11"/>
        <v>0</v>
      </c>
      <c r="M28" s="23"/>
      <c r="N28" s="24">
        <f t="shared" si="12"/>
        <v>0</v>
      </c>
      <c r="O28" s="178"/>
      <c r="P28" s="18">
        <f t="shared" si="13"/>
        <v>0.94504999999999995</v>
      </c>
      <c r="Q28" s="179">
        <f t="shared" si="14"/>
        <v>5.4950000000000054E-2</v>
      </c>
      <c r="R28" s="28">
        <f t="shared" si="15"/>
        <v>0</v>
      </c>
      <c r="S28" s="27">
        <f t="shared" si="16"/>
        <v>0</v>
      </c>
      <c r="T28" s="26">
        <f t="shared" si="17"/>
        <v>0</v>
      </c>
    </row>
    <row r="29" spans="1:20" ht="26.25" x14ac:dyDescent="0.25">
      <c r="A29" s="212"/>
      <c r="B29" s="29">
        <v>157</v>
      </c>
      <c r="C29" s="16" t="s">
        <v>84</v>
      </c>
      <c r="D29" s="17"/>
      <c r="E29" s="33">
        <v>0.93799999999999994</v>
      </c>
      <c r="F29" s="19">
        <f t="shared" si="9"/>
        <v>0</v>
      </c>
      <c r="G29" s="20">
        <f t="shared" si="10"/>
        <v>0</v>
      </c>
      <c r="H29" s="35"/>
      <c r="I29" s="36"/>
      <c r="J29" s="17"/>
      <c r="K29" s="33">
        <v>0.95850000000000002</v>
      </c>
      <c r="L29" s="22">
        <f t="shared" si="11"/>
        <v>0</v>
      </c>
      <c r="M29" s="23"/>
      <c r="N29" s="24">
        <f t="shared" si="12"/>
        <v>0</v>
      </c>
      <c r="O29" s="178"/>
      <c r="P29" s="18">
        <f t="shared" si="13"/>
        <v>0.94825000000000004</v>
      </c>
      <c r="Q29" s="179">
        <f t="shared" si="14"/>
        <v>5.1749999999999963E-2</v>
      </c>
      <c r="R29" s="28">
        <f t="shared" si="15"/>
        <v>0</v>
      </c>
      <c r="S29" s="27">
        <f t="shared" si="16"/>
        <v>0</v>
      </c>
      <c r="T29" s="26">
        <f t="shared" si="17"/>
        <v>0</v>
      </c>
    </row>
    <row r="30" spans="1:20" ht="26.25" x14ac:dyDescent="0.25">
      <c r="A30" s="212"/>
      <c r="B30" s="29">
        <v>14</v>
      </c>
      <c r="C30" s="16" t="s">
        <v>30</v>
      </c>
      <c r="D30" s="17"/>
      <c r="E30" s="18">
        <v>0.95450000000000002</v>
      </c>
      <c r="F30" s="19">
        <f t="shared" si="9"/>
        <v>0</v>
      </c>
      <c r="G30" s="20">
        <f t="shared" si="10"/>
        <v>0</v>
      </c>
      <c r="H30" s="106"/>
      <c r="I30" s="45"/>
      <c r="J30" s="17"/>
      <c r="K30" s="18">
        <v>0.95089999999999997</v>
      </c>
      <c r="L30" s="22">
        <f t="shared" si="11"/>
        <v>0</v>
      </c>
      <c r="M30" s="23"/>
      <c r="N30" s="24">
        <f t="shared" si="12"/>
        <v>0</v>
      </c>
      <c r="O30" s="178"/>
      <c r="P30" s="18">
        <f t="shared" si="13"/>
        <v>0.95269999999999999</v>
      </c>
      <c r="Q30" s="179">
        <f t="shared" si="14"/>
        <v>4.7300000000000009E-2</v>
      </c>
      <c r="R30" s="28">
        <f t="shared" si="15"/>
        <v>0</v>
      </c>
      <c r="S30" s="27">
        <f t="shared" si="16"/>
        <v>0</v>
      </c>
      <c r="T30" s="26">
        <f t="shared" si="17"/>
        <v>0</v>
      </c>
    </row>
    <row r="31" spans="1:20" x14ac:dyDescent="0.25">
      <c r="A31" s="212"/>
      <c r="B31" s="29" t="s">
        <v>55</v>
      </c>
      <c r="C31" s="16" t="s">
        <v>56</v>
      </c>
      <c r="D31" s="17"/>
      <c r="E31" s="18">
        <v>0.9718</v>
      </c>
      <c r="F31" s="19">
        <f t="shared" si="9"/>
        <v>0</v>
      </c>
      <c r="G31" s="20">
        <f t="shared" si="10"/>
        <v>0</v>
      </c>
      <c r="H31" s="106"/>
      <c r="I31" s="45"/>
      <c r="J31" s="17"/>
      <c r="K31" s="18">
        <v>0.94499999999999995</v>
      </c>
      <c r="L31" s="22">
        <f t="shared" si="11"/>
        <v>0</v>
      </c>
      <c r="M31" s="23"/>
      <c r="N31" s="24">
        <f t="shared" si="12"/>
        <v>0</v>
      </c>
      <c r="O31" s="178"/>
      <c r="P31" s="18">
        <f t="shared" si="13"/>
        <v>0.95839999999999992</v>
      </c>
      <c r="Q31" s="179">
        <f t="shared" si="14"/>
        <v>4.1600000000000081E-2</v>
      </c>
      <c r="R31" s="28">
        <f t="shared" si="15"/>
        <v>0</v>
      </c>
      <c r="S31" s="27">
        <f t="shared" si="16"/>
        <v>0</v>
      </c>
      <c r="T31" s="26">
        <f t="shared" si="17"/>
        <v>0</v>
      </c>
    </row>
    <row r="32" spans="1:20" x14ac:dyDescent="0.25">
      <c r="A32" s="212"/>
      <c r="B32" s="29" t="s">
        <v>24</v>
      </c>
      <c r="C32" s="16" t="s">
        <v>25</v>
      </c>
      <c r="D32" s="17"/>
      <c r="E32" s="31">
        <v>0.95879999999999999</v>
      </c>
      <c r="F32" s="19">
        <f t="shared" si="9"/>
        <v>0</v>
      </c>
      <c r="G32" s="20">
        <f t="shared" si="10"/>
        <v>0</v>
      </c>
      <c r="H32" s="181"/>
      <c r="I32" s="45"/>
      <c r="J32" s="17"/>
      <c r="K32" s="33">
        <v>0.97389999999999999</v>
      </c>
      <c r="L32" s="22">
        <f t="shared" si="11"/>
        <v>0</v>
      </c>
      <c r="M32" s="23"/>
      <c r="N32" s="24">
        <f t="shared" si="12"/>
        <v>0</v>
      </c>
      <c r="O32" s="178"/>
      <c r="P32" s="18">
        <f t="shared" si="13"/>
        <v>0.96635000000000004</v>
      </c>
      <c r="Q32" s="179">
        <f t="shared" si="14"/>
        <v>3.3649999999999958E-2</v>
      </c>
      <c r="R32" s="28">
        <f t="shared" si="15"/>
        <v>0</v>
      </c>
      <c r="S32" s="27">
        <f t="shared" si="16"/>
        <v>0</v>
      </c>
      <c r="T32" s="26">
        <f t="shared" si="17"/>
        <v>0</v>
      </c>
    </row>
    <row r="33" spans="1:20" ht="26.25" x14ac:dyDescent="0.25">
      <c r="A33" s="212"/>
      <c r="B33" s="29">
        <v>149</v>
      </c>
      <c r="C33" s="16" t="s">
        <v>76</v>
      </c>
      <c r="D33" s="17"/>
      <c r="E33" s="33">
        <v>0.97689999999999999</v>
      </c>
      <c r="F33" s="19">
        <f t="shared" si="9"/>
        <v>0</v>
      </c>
      <c r="G33" s="20">
        <f t="shared" si="10"/>
        <v>0</v>
      </c>
      <c r="H33" s="35"/>
      <c r="I33" s="36"/>
      <c r="J33" s="17"/>
      <c r="K33" s="33">
        <v>0.96919999999999995</v>
      </c>
      <c r="L33" s="22">
        <f t="shared" si="11"/>
        <v>0</v>
      </c>
      <c r="M33" s="23"/>
      <c r="N33" s="24">
        <f t="shared" si="12"/>
        <v>0</v>
      </c>
      <c r="O33" s="178"/>
      <c r="P33" s="18">
        <f t="shared" si="13"/>
        <v>0.97304999999999997</v>
      </c>
      <c r="Q33" s="179">
        <f t="shared" si="14"/>
        <v>2.6950000000000029E-2</v>
      </c>
      <c r="R33" s="28">
        <f t="shared" si="15"/>
        <v>0</v>
      </c>
      <c r="S33" s="27">
        <f t="shared" si="16"/>
        <v>0</v>
      </c>
      <c r="T33" s="26">
        <f t="shared" si="17"/>
        <v>0</v>
      </c>
    </row>
    <row r="34" spans="1:20" ht="26.25" x14ac:dyDescent="0.25">
      <c r="A34" s="212"/>
      <c r="B34" s="29" t="s">
        <v>42</v>
      </c>
      <c r="C34" s="16" t="s">
        <v>43</v>
      </c>
      <c r="D34" s="17"/>
      <c r="E34" s="18">
        <v>0.99490000000000001</v>
      </c>
      <c r="F34" s="19">
        <f t="shared" si="9"/>
        <v>0</v>
      </c>
      <c r="G34" s="20">
        <f t="shared" si="10"/>
        <v>0</v>
      </c>
      <c r="H34" s="106"/>
      <c r="I34" s="45"/>
      <c r="J34" s="17"/>
      <c r="K34" s="18">
        <v>0.95220000000000005</v>
      </c>
      <c r="L34" s="22">
        <f t="shared" si="11"/>
        <v>0</v>
      </c>
      <c r="M34" s="23"/>
      <c r="N34" s="24">
        <f t="shared" si="12"/>
        <v>0</v>
      </c>
      <c r="O34" s="178"/>
      <c r="P34" s="18">
        <f t="shared" si="13"/>
        <v>0.97355000000000003</v>
      </c>
      <c r="Q34" s="179">
        <f t="shared" si="14"/>
        <v>2.6449999999999974E-2</v>
      </c>
      <c r="R34" s="28">
        <f t="shared" si="15"/>
        <v>0</v>
      </c>
      <c r="S34" s="27">
        <f t="shared" si="16"/>
        <v>0</v>
      </c>
      <c r="T34" s="26">
        <f t="shared" si="17"/>
        <v>0</v>
      </c>
    </row>
    <row r="35" spans="1:20" x14ac:dyDescent="0.25">
      <c r="A35" s="212"/>
      <c r="B35" s="29" t="s">
        <v>45</v>
      </c>
      <c r="C35" s="16" t="s">
        <v>46</v>
      </c>
      <c r="D35" s="17"/>
      <c r="E35" s="18">
        <v>0.97360000000000002</v>
      </c>
      <c r="F35" s="19">
        <f t="shared" si="9"/>
        <v>0</v>
      </c>
      <c r="G35" s="20">
        <f t="shared" si="10"/>
        <v>0</v>
      </c>
      <c r="H35" s="106"/>
      <c r="I35" s="45"/>
      <c r="J35" s="17"/>
      <c r="K35" s="18">
        <v>0.97599999999999998</v>
      </c>
      <c r="L35" s="22">
        <f>J35*K35</f>
        <v>0</v>
      </c>
      <c r="M35" s="23"/>
      <c r="N35" s="24">
        <f t="shared" si="12"/>
        <v>0</v>
      </c>
      <c r="O35" s="178"/>
      <c r="P35" s="18">
        <f t="shared" si="13"/>
        <v>0.9748</v>
      </c>
      <c r="Q35" s="179">
        <f t="shared" si="14"/>
        <v>2.52E-2</v>
      </c>
      <c r="R35" s="28">
        <f t="shared" si="15"/>
        <v>0</v>
      </c>
      <c r="S35" s="27">
        <f t="shared" si="16"/>
        <v>0</v>
      </c>
      <c r="T35" s="26">
        <f t="shared" si="17"/>
        <v>0</v>
      </c>
    </row>
    <row r="36" spans="1:20" x14ac:dyDescent="0.25">
      <c r="A36" s="212"/>
      <c r="B36" s="29" t="s">
        <v>62</v>
      </c>
      <c r="C36" s="16" t="s">
        <v>63</v>
      </c>
      <c r="D36" s="17"/>
      <c r="E36" s="30">
        <v>0.96199999999999997</v>
      </c>
      <c r="F36" s="19">
        <f t="shared" si="9"/>
        <v>0</v>
      </c>
      <c r="G36" s="20">
        <f t="shared" si="10"/>
        <v>0</v>
      </c>
      <c r="H36" s="47"/>
      <c r="I36" s="45"/>
      <c r="J36" s="17"/>
      <c r="K36" s="30">
        <v>0.99250000000000005</v>
      </c>
      <c r="L36" s="22">
        <f t="shared" si="11"/>
        <v>0</v>
      </c>
      <c r="M36" s="23"/>
      <c r="N36" s="24">
        <f t="shared" si="12"/>
        <v>0</v>
      </c>
      <c r="O36" s="178"/>
      <c r="P36" s="18">
        <f t="shared" si="13"/>
        <v>0.97724999999999995</v>
      </c>
      <c r="Q36" s="179">
        <f t="shared" si="14"/>
        <v>2.2750000000000048E-2</v>
      </c>
      <c r="R36" s="28">
        <f t="shared" si="15"/>
        <v>0</v>
      </c>
      <c r="S36" s="27">
        <f t="shared" si="16"/>
        <v>0</v>
      </c>
      <c r="T36" s="26">
        <f t="shared" si="17"/>
        <v>0</v>
      </c>
    </row>
    <row r="37" spans="1:20" ht="26.25" x14ac:dyDescent="0.25">
      <c r="A37" s="212"/>
      <c r="B37" s="29" t="s">
        <v>28</v>
      </c>
      <c r="C37" s="16" t="s">
        <v>29</v>
      </c>
      <c r="D37" s="17"/>
      <c r="E37" s="18">
        <v>0.98509999999999998</v>
      </c>
      <c r="F37" s="19">
        <f t="shared" si="9"/>
        <v>0</v>
      </c>
      <c r="G37" s="20">
        <f t="shared" si="10"/>
        <v>0</v>
      </c>
      <c r="H37" s="106"/>
      <c r="I37" s="45"/>
      <c r="J37" s="17"/>
      <c r="K37" s="18">
        <v>0.97</v>
      </c>
      <c r="L37" s="22">
        <f>J37*K37</f>
        <v>0</v>
      </c>
      <c r="M37" s="23"/>
      <c r="N37" s="24">
        <f t="shared" si="12"/>
        <v>0</v>
      </c>
      <c r="O37" s="178"/>
      <c r="P37" s="18">
        <f t="shared" si="13"/>
        <v>0.97754999999999992</v>
      </c>
      <c r="Q37" s="179">
        <f t="shared" si="14"/>
        <v>2.2450000000000081E-2</v>
      </c>
      <c r="R37" s="28">
        <f t="shared" si="15"/>
        <v>0</v>
      </c>
      <c r="S37" s="27">
        <f t="shared" si="16"/>
        <v>0</v>
      </c>
      <c r="T37" s="26">
        <f t="shared" si="17"/>
        <v>0</v>
      </c>
    </row>
    <row r="38" spans="1:20" x14ac:dyDescent="0.25">
      <c r="A38" s="212"/>
      <c r="B38" s="29">
        <v>22</v>
      </c>
      <c r="C38" s="16" t="s">
        <v>44</v>
      </c>
      <c r="D38" s="17"/>
      <c r="E38" s="30">
        <v>0.97529999999999994</v>
      </c>
      <c r="F38" s="19">
        <f t="shared" si="9"/>
        <v>0</v>
      </c>
      <c r="G38" s="20">
        <f t="shared" si="10"/>
        <v>0</v>
      </c>
      <c r="H38" s="106"/>
      <c r="I38" s="45"/>
      <c r="J38" s="17"/>
      <c r="K38" s="18">
        <v>0.98340000000000005</v>
      </c>
      <c r="L38" s="22">
        <f>J38*K38</f>
        <v>0</v>
      </c>
      <c r="M38" s="23"/>
      <c r="N38" s="24">
        <f t="shared" si="12"/>
        <v>0</v>
      </c>
      <c r="O38" s="178"/>
      <c r="P38" s="18">
        <f t="shared" si="13"/>
        <v>0.97934999999999994</v>
      </c>
      <c r="Q38" s="179">
        <f t="shared" si="14"/>
        <v>2.0650000000000057E-2</v>
      </c>
      <c r="R38" s="28">
        <f t="shared" si="15"/>
        <v>0</v>
      </c>
      <c r="S38" s="27">
        <f t="shared" si="16"/>
        <v>0</v>
      </c>
      <c r="T38" s="26">
        <f t="shared" si="17"/>
        <v>0</v>
      </c>
    </row>
    <row r="39" spans="1:20" ht="26.25" x14ac:dyDescent="0.25">
      <c r="A39" s="212"/>
      <c r="B39" s="29">
        <v>156</v>
      </c>
      <c r="C39" s="16" t="s">
        <v>83</v>
      </c>
      <c r="D39" s="17"/>
      <c r="E39" s="33">
        <v>0.9708</v>
      </c>
      <c r="F39" s="19">
        <f t="shared" si="9"/>
        <v>0</v>
      </c>
      <c r="G39" s="20">
        <f t="shared" si="10"/>
        <v>0</v>
      </c>
      <c r="H39" s="35"/>
      <c r="I39" s="36"/>
      <c r="J39" s="17"/>
      <c r="K39" s="33">
        <v>0.98939999999999995</v>
      </c>
      <c r="L39" s="22">
        <f t="shared" si="11"/>
        <v>0</v>
      </c>
      <c r="M39" s="23"/>
      <c r="N39" s="24">
        <f t="shared" si="12"/>
        <v>0</v>
      </c>
      <c r="O39" s="178"/>
      <c r="P39" s="18">
        <f t="shared" si="13"/>
        <v>0.98009999999999997</v>
      </c>
      <c r="Q39" s="179">
        <f t="shared" si="14"/>
        <v>1.9900000000000029E-2</v>
      </c>
      <c r="R39" s="28">
        <f t="shared" si="15"/>
        <v>0</v>
      </c>
      <c r="S39" s="27">
        <f t="shared" si="16"/>
        <v>0</v>
      </c>
      <c r="T39" s="26">
        <f t="shared" si="17"/>
        <v>0</v>
      </c>
    </row>
    <row r="40" spans="1:20" ht="39" x14ac:dyDescent="0.25">
      <c r="A40" s="212"/>
      <c r="B40" s="29">
        <v>150</v>
      </c>
      <c r="C40" s="16" t="s">
        <v>77</v>
      </c>
      <c r="D40" s="17"/>
      <c r="E40" s="33">
        <v>0.98599999999999999</v>
      </c>
      <c r="F40" s="19">
        <f t="shared" si="9"/>
        <v>0</v>
      </c>
      <c r="G40" s="20">
        <f t="shared" si="10"/>
        <v>0</v>
      </c>
      <c r="H40" s="35"/>
      <c r="I40" s="36"/>
      <c r="J40" s="17"/>
      <c r="K40" s="33">
        <v>0.97709999999999997</v>
      </c>
      <c r="L40" s="22">
        <f t="shared" si="11"/>
        <v>0</v>
      </c>
      <c r="M40" s="23"/>
      <c r="N40" s="24">
        <f t="shared" si="12"/>
        <v>0</v>
      </c>
      <c r="O40" s="178"/>
      <c r="P40" s="18">
        <f t="shared" si="13"/>
        <v>0.98154999999999992</v>
      </c>
      <c r="Q40" s="179">
        <f t="shared" si="14"/>
        <v>1.8450000000000077E-2</v>
      </c>
      <c r="R40" s="28">
        <f t="shared" si="15"/>
        <v>0</v>
      </c>
      <c r="S40" s="27">
        <f t="shared" si="16"/>
        <v>0</v>
      </c>
      <c r="T40" s="26">
        <f t="shared" si="17"/>
        <v>0</v>
      </c>
    </row>
    <row r="41" spans="1:20" ht="26.25" x14ac:dyDescent="0.25">
      <c r="A41" s="212"/>
      <c r="B41" s="29">
        <v>153</v>
      </c>
      <c r="C41" s="16" t="s">
        <v>80</v>
      </c>
      <c r="D41" s="17"/>
      <c r="E41" s="33">
        <v>0.98060000000000003</v>
      </c>
      <c r="F41" s="19">
        <f t="shared" si="9"/>
        <v>0</v>
      </c>
      <c r="G41" s="20">
        <f t="shared" si="10"/>
        <v>0</v>
      </c>
      <c r="H41" s="35"/>
      <c r="I41" s="36"/>
      <c r="J41" s="17"/>
      <c r="K41" s="33">
        <v>0.98750000000000004</v>
      </c>
      <c r="L41" s="22">
        <f t="shared" si="11"/>
        <v>0</v>
      </c>
      <c r="M41" s="23"/>
      <c r="N41" s="24">
        <f t="shared" si="12"/>
        <v>0</v>
      </c>
      <c r="O41" s="178"/>
      <c r="P41" s="18">
        <f t="shared" si="13"/>
        <v>0.98405000000000009</v>
      </c>
      <c r="Q41" s="179">
        <f t="shared" si="14"/>
        <v>1.5949999999999909E-2</v>
      </c>
      <c r="R41" s="28">
        <f t="shared" si="15"/>
        <v>0</v>
      </c>
      <c r="S41" s="27">
        <f t="shared" si="16"/>
        <v>0</v>
      </c>
      <c r="T41" s="26">
        <f t="shared" si="17"/>
        <v>0</v>
      </c>
    </row>
    <row r="42" spans="1:20" x14ac:dyDescent="0.25">
      <c r="A42" s="212"/>
      <c r="B42" s="29">
        <v>27</v>
      </c>
      <c r="C42" s="16" t="s">
        <v>57</v>
      </c>
      <c r="D42" s="17"/>
      <c r="E42" s="18">
        <v>0.98319999999999996</v>
      </c>
      <c r="F42" s="19">
        <f t="shared" si="9"/>
        <v>0</v>
      </c>
      <c r="G42" s="20">
        <f t="shared" si="10"/>
        <v>0</v>
      </c>
      <c r="H42" s="106"/>
      <c r="I42" s="45"/>
      <c r="J42" s="17"/>
      <c r="K42" s="18">
        <v>0.98660000000000003</v>
      </c>
      <c r="L42" s="22">
        <f t="shared" si="11"/>
        <v>0</v>
      </c>
      <c r="M42" s="23"/>
      <c r="N42" s="24">
        <f t="shared" si="12"/>
        <v>0</v>
      </c>
      <c r="O42" s="178"/>
      <c r="P42" s="18">
        <f t="shared" si="13"/>
        <v>0.9849</v>
      </c>
      <c r="Q42" s="179">
        <f t="shared" si="14"/>
        <v>1.5100000000000002E-2</v>
      </c>
      <c r="R42" s="28">
        <f t="shared" si="15"/>
        <v>0</v>
      </c>
      <c r="S42" s="27">
        <f t="shared" si="16"/>
        <v>0</v>
      </c>
      <c r="T42" s="26">
        <f t="shared" si="17"/>
        <v>0</v>
      </c>
    </row>
    <row r="43" spans="1:20" ht="26.25" x14ac:dyDescent="0.25">
      <c r="A43" s="212"/>
      <c r="B43" s="29" t="s">
        <v>20</v>
      </c>
      <c r="C43" s="16" t="s">
        <v>21</v>
      </c>
      <c r="D43" s="17"/>
      <c r="E43" s="18">
        <v>0.98119999999999996</v>
      </c>
      <c r="F43" s="19">
        <f t="shared" si="9"/>
        <v>0</v>
      </c>
      <c r="G43" s="20">
        <f t="shared" si="10"/>
        <v>0</v>
      </c>
      <c r="H43" s="106"/>
      <c r="I43" s="45"/>
      <c r="J43" s="17"/>
      <c r="K43" s="18">
        <v>0.98919999999999997</v>
      </c>
      <c r="L43" s="22">
        <f t="shared" si="11"/>
        <v>0</v>
      </c>
      <c r="M43" s="23"/>
      <c r="N43" s="24">
        <f t="shared" si="12"/>
        <v>0</v>
      </c>
      <c r="O43" s="178"/>
      <c r="P43" s="18">
        <f t="shared" si="13"/>
        <v>0.98519999999999996</v>
      </c>
      <c r="Q43" s="179">
        <f t="shared" si="14"/>
        <v>1.4800000000000035E-2</v>
      </c>
      <c r="R43" s="28">
        <f t="shared" si="15"/>
        <v>0</v>
      </c>
      <c r="S43" s="27">
        <f t="shared" si="16"/>
        <v>0</v>
      </c>
      <c r="T43" s="26">
        <f t="shared" si="17"/>
        <v>0</v>
      </c>
    </row>
    <row r="44" spans="1:20" ht="26.25" x14ac:dyDescent="0.25">
      <c r="A44" s="212"/>
      <c r="B44" s="29" t="s">
        <v>66</v>
      </c>
      <c r="C44" s="16" t="s">
        <v>67</v>
      </c>
      <c r="D44" s="17"/>
      <c r="E44" s="18">
        <v>0.98770000000000002</v>
      </c>
      <c r="F44" s="19">
        <f t="shared" si="9"/>
        <v>0</v>
      </c>
      <c r="G44" s="20">
        <f t="shared" si="10"/>
        <v>0</v>
      </c>
      <c r="H44" s="106"/>
      <c r="I44" s="45"/>
      <c r="J44" s="17"/>
      <c r="K44" s="18">
        <v>0.98280000000000001</v>
      </c>
      <c r="L44" s="22">
        <f t="shared" si="11"/>
        <v>0</v>
      </c>
      <c r="M44" s="23"/>
      <c r="N44" s="24">
        <f t="shared" si="12"/>
        <v>0</v>
      </c>
      <c r="O44" s="178"/>
      <c r="P44" s="18">
        <f t="shared" si="13"/>
        <v>0.98524999999999996</v>
      </c>
      <c r="Q44" s="179">
        <f t="shared" si="14"/>
        <v>1.4750000000000041E-2</v>
      </c>
      <c r="R44" s="28">
        <f t="shared" si="15"/>
        <v>0</v>
      </c>
      <c r="S44" s="27">
        <f t="shared" si="16"/>
        <v>0</v>
      </c>
      <c r="T44" s="26">
        <f t="shared" si="17"/>
        <v>0</v>
      </c>
    </row>
    <row r="45" spans="1:20" ht="26.25" x14ac:dyDescent="0.25">
      <c r="A45" s="212"/>
      <c r="B45" s="29">
        <v>155</v>
      </c>
      <c r="C45" s="16" t="s">
        <v>82</v>
      </c>
      <c r="D45" s="17"/>
      <c r="E45" s="33">
        <v>0.98329999999999995</v>
      </c>
      <c r="F45" s="19">
        <f t="shared" si="9"/>
        <v>0</v>
      </c>
      <c r="G45" s="20">
        <f t="shared" si="10"/>
        <v>0</v>
      </c>
      <c r="H45" s="35"/>
      <c r="I45" s="36"/>
      <c r="J45" s="17"/>
      <c r="K45" s="33">
        <v>0.98870000000000002</v>
      </c>
      <c r="L45" s="22">
        <f t="shared" si="11"/>
        <v>0</v>
      </c>
      <c r="M45" s="23"/>
      <c r="N45" s="24">
        <f t="shared" si="12"/>
        <v>0</v>
      </c>
      <c r="O45" s="178"/>
      <c r="P45" s="18">
        <f t="shared" si="13"/>
        <v>0.98599999999999999</v>
      </c>
      <c r="Q45" s="179">
        <f t="shared" si="14"/>
        <v>1.4000000000000012E-2</v>
      </c>
      <c r="R45" s="28">
        <f t="shared" si="15"/>
        <v>0</v>
      </c>
      <c r="S45" s="27">
        <f t="shared" si="16"/>
        <v>0</v>
      </c>
      <c r="T45" s="26">
        <f t="shared" si="17"/>
        <v>0</v>
      </c>
    </row>
    <row r="46" spans="1:20" ht="26.25" x14ac:dyDescent="0.25">
      <c r="A46" s="212"/>
      <c r="B46" s="29" t="s">
        <v>31</v>
      </c>
      <c r="C46" s="16" t="s">
        <v>32</v>
      </c>
      <c r="D46" s="17"/>
      <c r="E46" s="18">
        <v>0.98440000000000005</v>
      </c>
      <c r="F46" s="19">
        <f t="shared" si="9"/>
        <v>0</v>
      </c>
      <c r="G46" s="20">
        <f t="shared" si="10"/>
        <v>0</v>
      </c>
      <c r="H46" s="106"/>
      <c r="I46" s="45"/>
      <c r="J46" s="17"/>
      <c r="K46" s="18">
        <v>0.9889</v>
      </c>
      <c r="L46" s="22">
        <f t="shared" si="11"/>
        <v>0</v>
      </c>
      <c r="M46" s="23"/>
      <c r="N46" s="24">
        <f t="shared" si="12"/>
        <v>0</v>
      </c>
      <c r="O46" s="178"/>
      <c r="P46" s="18">
        <f t="shared" si="13"/>
        <v>0.98665000000000003</v>
      </c>
      <c r="Q46" s="179">
        <f t="shared" si="14"/>
        <v>1.3349999999999973E-2</v>
      </c>
      <c r="R46" s="28">
        <f t="shared" si="15"/>
        <v>0</v>
      </c>
      <c r="S46" s="27">
        <f t="shared" si="16"/>
        <v>0</v>
      </c>
      <c r="T46" s="26">
        <f t="shared" si="17"/>
        <v>0</v>
      </c>
    </row>
    <row r="47" spans="1:20" ht="26.25" x14ac:dyDescent="0.25">
      <c r="A47" s="212"/>
      <c r="B47" s="29" t="s">
        <v>51</v>
      </c>
      <c r="C47" s="16" t="s">
        <v>52</v>
      </c>
      <c r="D47" s="17"/>
      <c r="E47" s="30">
        <v>0.98740000000000006</v>
      </c>
      <c r="F47" s="19">
        <f t="shared" si="9"/>
        <v>0</v>
      </c>
      <c r="G47" s="20">
        <f t="shared" si="10"/>
        <v>0</v>
      </c>
      <c r="H47" s="47"/>
      <c r="I47" s="45"/>
      <c r="J47" s="17"/>
      <c r="K47" s="30">
        <v>0.98740000000000006</v>
      </c>
      <c r="L47" s="22">
        <f t="shared" si="11"/>
        <v>0</v>
      </c>
      <c r="M47" s="23"/>
      <c r="N47" s="24">
        <f t="shared" si="12"/>
        <v>0</v>
      </c>
      <c r="O47" s="178"/>
      <c r="P47" s="18">
        <f t="shared" si="13"/>
        <v>0.98740000000000006</v>
      </c>
      <c r="Q47" s="179">
        <f t="shared" si="14"/>
        <v>1.2599999999999945E-2</v>
      </c>
      <c r="R47" s="28">
        <f t="shared" si="15"/>
        <v>0</v>
      </c>
      <c r="S47" s="27">
        <f t="shared" si="16"/>
        <v>0</v>
      </c>
      <c r="T47" s="26">
        <f t="shared" si="17"/>
        <v>0</v>
      </c>
    </row>
    <row r="48" spans="1:20" ht="26.25" x14ac:dyDescent="0.25">
      <c r="A48" s="212"/>
      <c r="B48" s="29" t="s">
        <v>33</v>
      </c>
      <c r="C48" s="16" t="s">
        <v>34</v>
      </c>
      <c r="D48" s="17"/>
      <c r="E48" s="18">
        <v>0.98340000000000005</v>
      </c>
      <c r="F48" s="19">
        <f t="shared" si="9"/>
        <v>0</v>
      </c>
      <c r="G48" s="20">
        <f t="shared" si="10"/>
        <v>0</v>
      </c>
      <c r="H48" s="106"/>
      <c r="I48" s="45"/>
      <c r="J48" s="17"/>
      <c r="K48" s="18">
        <v>0.99199999999999999</v>
      </c>
      <c r="L48" s="22">
        <f t="shared" si="11"/>
        <v>0</v>
      </c>
      <c r="M48" s="23"/>
      <c r="N48" s="24">
        <f t="shared" si="12"/>
        <v>0</v>
      </c>
      <c r="O48" s="178"/>
      <c r="P48" s="18">
        <f t="shared" si="13"/>
        <v>0.98770000000000002</v>
      </c>
      <c r="Q48" s="179">
        <f t="shared" si="14"/>
        <v>1.2299999999999978E-2</v>
      </c>
      <c r="R48" s="28">
        <f t="shared" si="15"/>
        <v>0</v>
      </c>
      <c r="S48" s="27">
        <f t="shared" si="16"/>
        <v>0</v>
      </c>
      <c r="T48" s="26">
        <f t="shared" si="17"/>
        <v>0</v>
      </c>
    </row>
    <row r="49" spans="1:20" ht="26.25" x14ac:dyDescent="0.25">
      <c r="A49" s="212"/>
      <c r="B49" s="29" t="s">
        <v>49</v>
      </c>
      <c r="C49" s="16" t="s">
        <v>50</v>
      </c>
      <c r="D49" s="17"/>
      <c r="E49" s="18">
        <v>0.97940000000000005</v>
      </c>
      <c r="F49" s="19">
        <f t="shared" si="9"/>
        <v>0</v>
      </c>
      <c r="G49" s="20">
        <f t="shared" si="10"/>
        <v>0</v>
      </c>
      <c r="H49" s="106"/>
      <c r="I49" s="45"/>
      <c r="J49" s="17"/>
      <c r="K49" s="18">
        <v>0.99719999999999998</v>
      </c>
      <c r="L49" s="22">
        <f t="shared" si="11"/>
        <v>0</v>
      </c>
      <c r="M49" s="23"/>
      <c r="N49" s="24">
        <f t="shared" si="12"/>
        <v>0</v>
      </c>
      <c r="O49" s="178"/>
      <c r="P49" s="18">
        <f t="shared" si="13"/>
        <v>0.98829999999999996</v>
      </c>
      <c r="Q49" s="179">
        <f t="shared" si="14"/>
        <v>1.1700000000000044E-2</v>
      </c>
      <c r="R49" s="28">
        <f t="shared" si="15"/>
        <v>0</v>
      </c>
      <c r="S49" s="27">
        <f t="shared" si="16"/>
        <v>0</v>
      </c>
      <c r="T49" s="26">
        <v>5300</v>
      </c>
    </row>
    <row r="50" spans="1:20" x14ac:dyDescent="0.25">
      <c r="A50" s="212"/>
      <c r="B50" s="29" t="s">
        <v>22</v>
      </c>
      <c r="C50" s="16" t="s">
        <v>23</v>
      </c>
      <c r="D50" s="17"/>
      <c r="E50" s="18">
        <v>0.98960000000000004</v>
      </c>
      <c r="F50" s="19">
        <f t="shared" si="9"/>
        <v>0</v>
      </c>
      <c r="G50" s="20">
        <f t="shared" si="10"/>
        <v>0</v>
      </c>
      <c r="H50" s="106"/>
      <c r="I50" s="45"/>
      <c r="J50" s="17"/>
      <c r="K50" s="18">
        <v>0.99199999999999999</v>
      </c>
      <c r="L50" s="22">
        <f t="shared" si="11"/>
        <v>0</v>
      </c>
      <c r="M50" s="23"/>
      <c r="N50" s="24">
        <f t="shared" si="12"/>
        <v>0</v>
      </c>
      <c r="O50" s="178"/>
      <c r="P50" s="18">
        <f t="shared" si="13"/>
        <v>0.99080000000000001</v>
      </c>
      <c r="Q50" s="179">
        <f t="shared" si="14"/>
        <v>9.199999999999986E-3</v>
      </c>
      <c r="R50" s="28">
        <f t="shared" si="15"/>
        <v>0</v>
      </c>
      <c r="S50" s="27">
        <f t="shared" si="16"/>
        <v>0</v>
      </c>
      <c r="T50" s="26">
        <f t="shared" ref="T50:T61" si="19">((D50+J50)/2)</f>
        <v>0</v>
      </c>
    </row>
    <row r="51" spans="1:20" ht="39" x14ac:dyDescent="0.25">
      <c r="A51" s="212"/>
      <c r="B51" s="29">
        <v>151</v>
      </c>
      <c r="C51" s="16" t="s">
        <v>78</v>
      </c>
      <c r="D51" s="17"/>
      <c r="E51" s="33">
        <v>0.99339999999999995</v>
      </c>
      <c r="F51" s="19">
        <f t="shared" si="9"/>
        <v>0</v>
      </c>
      <c r="G51" s="20">
        <f t="shared" si="10"/>
        <v>0</v>
      </c>
      <c r="H51" s="35"/>
      <c r="I51" s="36"/>
      <c r="J51" s="17"/>
      <c r="K51" s="33">
        <v>0.99139999999999995</v>
      </c>
      <c r="L51" s="22">
        <f t="shared" si="11"/>
        <v>0</v>
      </c>
      <c r="M51" s="23"/>
      <c r="N51" s="24">
        <f t="shared" si="12"/>
        <v>0</v>
      </c>
      <c r="O51" s="178"/>
      <c r="P51" s="18">
        <f t="shared" si="13"/>
        <v>0.99239999999999995</v>
      </c>
      <c r="Q51" s="179">
        <f t="shared" si="14"/>
        <v>7.6000000000000512E-3</v>
      </c>
      <c r="R51" s="28">
        <f t="shared" si="15"/>
        <v>0</v>
      </c>
      <c r="S51" s="27">
        <f t="shared" si="16"/>
        <v>0</v>
      </c>
      <c r="T51" s="26">
        <f t="shared" si="19"/>
        <v>0</v>
      </c>
    </row>
    <row r="52" spans="1:20" ht="26.25" x14ac:dyDescent="0.25">
      <c r="A52" s="212"/>
      <c r="B52" s="29" t="s">
        <v>26</v>
      </c>
      <c r="C52" s="16" t="s">
        <v>27</v>
      </c>
      <c r="D52" s="17"/>
      <c r="E52" s="31">
        <v>0.99160000000000004</v>
      </c>
      <c r="F52" s="19">
        <f t="shared" si="9"/>
        <v>0</v>
      </c>
      <c r="G52" s="20">
        <f t="shared" si="10"/>
        <v>0</v>
      </c>
      <c r="H52" s="181"/>
      <c r="I52" s="45"/>
      <c r="J52" s="17"/>
      <c r="K52" s="33">
        <v>0.99480000000000002</v>
      </c>
      <c r="L52" s="22">
        <f t="shared" si="11"/>
        <v>0</v>
      </c>
      <c r="M52" s="23"/>
      <c r="N52" s="24">
        <f t="shared" si="12"/>
        <v>0</v>
      </c>
      <c r="O52" s="178"/>
      <c r="P52" s="18">
        <f t="shared" si="13"/>
        <v>0.99320000000000008</v>
      </c>
      <c r="Q52" s="179">
        <f t="shared" si="14"/>
        <v>6.7999999999999172E-3</v>
      </c>
      <c r="R52" s="28">
        <f t="shared" si="15"/>
        <v>0</v>
      </c>
      <c r="S52" s="27">
        <f t="shared" si="16"/>
        <v>0</v>
      </c>
      <c r="T52" s="26">
        <f t="shared" si="19"/>
        <v>0</v>
      </c>
    </row>
    <row r="53" spans="1:20" ht="26.25" x14ac:dyDescent="0.25">
      <c r="A53" s="212"/>
      <c r="B53" s="29" t="s">
        <v>38</v>
      </c>
      <c r="C53" s="16" t="s">
        <v>39</v>
      </c>
      <c r="D53" s="17"/>
      <c r="E53" s="18">
        <v>0.99590000000000001</v>
      </c>
      <c r="F53" s="19">
        <f t="shared" si="9"/>
        <v>0</v>
      </c>
      <c r="G53" s="20">
        <f t="shared" si="10"/>
        <v>0</v>
      </c>
      <c r="H53" s="106"/>
      <c r="I53" s="45"/>
      <c r="J53" s="17"/>
      <c r="K53" s="18">
        <v>0.99139999999999995</v>
      </c>
      <c r="L53" s="22">
        <f t="shared" si="11"/>
        <v>0</v>
      </c>
      <c r="M53" s="23"/>
      <c r="N53" s="24">
        <f t="shared" si="12"/>
        <v>0</v>
      </c>
      <c r="O53" s="178"/>
      <c r="P53" s="18">
        <f t="shared" si="13"/>
        <v>0.99364999999999992</v>
      </c>
      <c r="Q53" s="179">
        <f t="shared" si="14"/>
        <v>6.3500000000000778E-3</v>
      </c>
      <c r="R53" s="28">
        <f t="shared" si="15"/>
        <v>0</v>
      </c>
      <c r="S53" s="27">
        <f t="shared" si="16"/>
        <v>0</v>
      </c>
      <c r="T53" s="26">
        <f t="shared" si="19"/>
        <v>0</v>
      </c>
    </row>
    <row r="54" spans="1:20" ht="26.25" x14ac:dyDescent="0.25">
      <c r="A54" s="212"/>
      <c r="B54" s="29">
        <v>131</v>
      </c>
      <c r="C54" s="16" t="s">
        <v>72</v>
      </c>
      <c r="D54" s="17"/>
      <c r="E54" s="31">
        <v>0.995</v>
      </c>
      <c r="F54" s="19">
        <f t="shared" si="9"/>
        <v>0</v>
      </c>
      <c r="G54" s="20">
        <f t="shared" si="10"/>
        <v>0</v>
      </c>
      <c r="H54" s="181"/>
      <c r="I54" s="45"/>
      <c r="J54" s="17"/>
      <c r="K54" s="33">
        <v>0.995</v>
      </c>
      <c r="L54" s="22">
        <f t="shared" si="11"/>
        <v>0</v>
      </c>
      <c r="M54" s="23"/>
      <c r="N54" s="24">
        <f t="shared" si="12"/>
        <v>0</v>
      </c>
      <c r="O54" s="178"/>
      <c r="P54" s="18">
        <f t="shared" si="13"/>
        <v>0.995</v>
      </c>
      <c r="Q54" s="179">
        <f t="shared" si="14"/>
        <v>5.0000000000000044E-3</v>
      </c>
      <c r="R54" s="28">
        <f t="shared" si="15"/>
        <v>0</v>
      </c>
      <c r="S54" s="27">
        <f t="shared" si="16"/>
        <v>0</v>
      </c>
      <c r="T54" s="26">
        <f t="shared" si="19"/>
        <v>0</v>
      </c>
    </row>
    <row r="55" spans="1:20" ht="26.25" x14ac:dyDescent="0.25">
      <c r="A55" s="212"/>
      <c r="B55" s="29">
        <v>18</v>
      </c>
      <c r="C55" s="16" t="s">
        <v>37</v>
      </c>
      <c r="D55" s="17"/>
      <c r="E55" s="31">
        <v>0.99629999999999996</v>
      </c>
      <c r="F55" s="19">
        <f t="shared" si="9"/>
        <v>0</v>
      </c>
      <c r="G55" s="20">
        <f t="shared" si="10"/>
        <v>0</v>
      </c>
      <c r="H55" s="181"/>
      <c r="I55" s="45"/>
      <c r="J55" s="17"/>
      <c r="K55" s="33">
        <v>0.99380000000000002</v>
      </c>
      <c r="L55" s="22">
        <f t="shared" si="11"/>
        <v>0</v>
      </c>
      <c r="M55" s="23"/>
      <c r="N55" s="24">
        <f t="shared" si="12"/>
        <v>0</v>
      </c>
      <c r="O55" s="178"/>
      <c r="P55" s="18">
        <f t="shared" si="13"/>
        <v>0.99504999999999999</v>
      </c>
      <c r="Q55" s="179">
        <f t="shared" si="14"/>
        <v>4.9500000000000099E-3</v>
      </c>
      <c r="R55" s="28">
        <f t="shared" si="15"/>
        <v>0</v>
      </c>
      <c r="S55" s="27">
        <f t="shared" si="16"/>
        <v>0</v>
      </c>
      <c r="T55" s="26">
        <f t="shared" si="19"/>
        <v>0</v>
      </c>
    </row>
    <row r="56" spans="1:20" ht="26.25" x14ac:dyDescent="0.25">
      <c r="A56" s="212"/>
      <c r="B56" s="29" t="s">
        <v>35</v>
      </c>
      <c r="C56" s="16" t="s">
        <v>36</v>
      </c>
      <c r="D56" s="17"/>
      <c r="E56" s="18">
        <v>0.99880000000000002</v>
      </c>
      <c r="F56" s="19">
        <f t="shared" si="9"/>
        <v>0</v>
      </c>
      <c r="G56" s="20">
        <f t="shared" si="10"/>
        <v>0</v>
      </c>
      <c r="H56" s="106"/>
      <c r="I56" s="45"/>
      <c r="J56" s="17"/>
      <c r="K56" s="18">
        <v>0.99399999999999999</v>
      </c>
      <c r="L56" s="22">
        <f t="shared" si="11"/>
        <v>0</v>
      </c>
      <c r="M56" s="23"/>
      <c r="N56" s="24">
        <f t="shared" si="12"/>
        <v>0</v>
      </c>
      <c r="O56" s="178"/>
      <c r="P56" s="18">
        <f t="shared" si="13"/>
        <v>0.99639999999999995</v>
      </c>
      <c r="Q56" s="179">
        <f t="shared" si="14"/>
        <v>3.6000000000000476E-3</v>
      </c>
      <c r="R56" s="28">
        <f t="shared" si="15"/>
        <v>0</v>
      </c>
      <c r="S56" s="27">
        <f t="shared" si="16"/>
        <v>0</v>
      </c>
      <c r="T56" s="26">
        <f t="shared" si="19"/>
        <v>0</v>
      </c>
    </row>
    <row r="57" spans="1:20" ht="26.25" x14ac:dyDescent="0.25">
      <c r="A57" s="212"/>
      <c r="B57" s="29">
        <v>154</v>
      </c>
      <c r="C57" s="16" t="s">
        <v>81</v>
      </c>
      <c r="D57" s="17"/>
      <c r="E57" s="33">
        <v>0.99680000000000002</v>
      </c>
      <c r="F57" s="19">
        <f t="shared" si="9"/>
        <v>0</v>
      </c>
      <c r="G57" s="20">
        <f t="shared" si="10"/>
        <v>0</v>
      </c>
      <c r="H57" s="35"/>
      <c r="I57" s="36"/>
      <c r="J57" s="17"/>
      <c r="K57" s="33">
        <v>0.99680000000000002</v>
      </c>
      <c r="L57" s="22">
        <f t="shared" si="11"/>
        <v>0</v>
      </c>
      <c r="M57" s="23"/>
      <c r="N57" s="24">
        <f t="shared" si="12"/>
        <v>0</v>
      </c>
      <c r="O57" s="178"/>
      <c r="P57" s="18">
        <f t="shared" si="13"/>
        <v>0.99680000000000002</v>
      </c>
      <c r="Q57" s="179">
        <f t="shared" si="14"/>
        <v>3.1999999999999806E-3</v>
      </c>
      <c r="R57" s="28">
        <f t="shared" si="15"/>
        <v>0</v>
      </c>
      <c r="S57" s="27">
        <f t="shared" si="16"/>
        <v>0</v>
      </c>
      <c r="T57" s="26">
        <f t="shared" si="19"/>
        <v>0</v>
      </c>
    </row>
    <row r="58" spans="1:20" ht="26.25" x14ac:dyDescent="0.25">
      <c r="A58" s="212"/>
      <c r="B58" s="29">
        <v>152</v>
      </c>
      <c r="C58" s="16" t="s">
        <v>79</v>
      </c>
      <c r="D58" s="17"/>
      <c r="E58" s="33">
        <v>0.99739999999999995</v>
      </c>
      <c r="F58" s="19">
        <f t="shared" si="9"/>
        <v>0</v>
      </c>
      <c r="G58" s="20">
        <f t="shared" si="10"/>
        <v>0</v>
      </c>
      <c r="H58" s="35"/>
      <c r="I58" s="36"/>
      <c r="J58" s="17"/>
      <c r="K58" s="33">
        <v>0.99739999999999995</v>
      </c>
      <c r="L58" s="22">
        <f t="shared" si="11"/>
        <v>0</v>
      </c>
      <c r="M58" s="23"/>
      <c r="N58" s="24">
        <f t="shared" si="12"/>
        <v>0</v>
      </c>
      <c r="O58" s="178"/>
      <c r="P58" s="18">
        <f t="shared" si="13"/>
        <v>0.99739999999999995</v>
      </c>
      <c r="Q58" s="179">
        <f t="shared" si="14"/>
        <v>2.6000000000000467E-3</v>
      </c>
      <c r="R58" s="28">
        <f t="shared" si="15"/>
        <v>0</v>
      </c>
      <c r="S58" s="27">
        <f t="shared" si="16"/>
        <v>0</v>
      </c>
      <c r="T58" s="26">
        <f t="shared" si="19"/>
        <v>0</v>
      </c>
    </row>
    <row r="59" spans="1:20" ht="26.25" x14ac:dyDescent="0.25">
      <c r="A59" s="212"/>
      <c r="B59" s="29" t="s">
        <v>47</v>
      </c>
      <c r="C59" s="16" t="s">
        <v>48</v>
      </c>
      <c r="D59" s="17"/>
      <c r="E59" s="18">
        <v>0.99980000000000002</v>
      </c>
      <c r="F59" s="19">
        <f t="shared" si="9"/>
        <v>0</v>
      </c>
      <c r="G59" s="20">
        <f t="shared" si="10"/>
        <v>0</v>
      </c>
      <c r="H59" s="106"/>
      <c r="I59" s="45"/>
      <c r="J59" s="17"/>
      <c r="K59" s="18">
        <v>0.998</v>
      </c>
      <c r="L59" s="22">
        <f t="shared" si="11"/>
        <v>0</v>
      </c>
      <c r="M59" s="23"/>
      <c r="N59" s="24">
        <f t="shared" si="12"/>
        <v>0</v>
      </c>
      <c r="O59" s="178"/>
      <c r="P59" s="18">
        <f t="shared" si="13"/>
        <v>0.99890000000000001</v>
      </c>
      <c r="Q59" s="179">
        <f t="shared" si="14"/>
        <v>1.0999999999999899E-3</v>
      </c>
      <c r="R59" s="28">
        <f t="shared" si="15"/>
        <v>0</v>
      </c>
      <c r="S59" s="27">
        <f t="shared" si="16"/>
        <v>0</v>
      </c>
      <c r="T59" s="26">
        <f t="shared" si="19"/>
        <v>0</v>
      </c>
    </row>
    <row r="60" spans="1:20" ht="26.25" x14ac:dyDescent="0.25">
      <c r="A60" s="212"/>
      <c r="B60" s="29">
        <v>132</v>
      </c>
      <c r="C60" s="16" t="s">
        <v>73</v>
      </c>
      <c r="D60" s="17"/>
      <c r="E60" s="31">
        <v>0.99929999999999997</v>
      </c>
      <c r="F60" s="19">
        <f t="shared" si="9"/>
        <v>0</v>
      </c>
      <c r="G60" s="20">
        <f t="shared" si="10"/>
        <v>0</v>
      </c>
      <c r="H60" s="181"/>
      <c r="I60" s="45"/>
      <c r="J60" s="17"/>
      <c r="K60" s="33">
        <v>0.99929999999999997</v>
      </c>
      <c r="L60" s="22">
        <f t="shared" si="11"/>
        <v>0</v>
      </c>
      <c r="M60" s="23"/>
      <c r="N60" s="24">
        <f t="shared" si="12"/>
        <v>0</v>
      </c>
      <c r="O60" s="178"/>
      <c r="P60" s="18">
        <f t="shared" si="13"/>
        <v>0.99929999999999997</v>
      </c>
      <c r="Q60" s="179">
        <f t="shared" si="14"/>
        <v>7.0000000000003393E-4</v>
      </c>
      <c r="R60" s="28">
        <f t="shared" si="15"/>
        <v>0</v>
      </c>
      <c r="S60" s="27">
        <f t="shared" si="16"/>
        <v>0</v>
      </c>
      <c r="T60" s="26">
        <f t="shared" si="19"/>
        <v>0</v>
      </c>
    </row>
    <row r="61" spans="1:20" ht="26.25" x14ac:dyDescent="0.25">
      <c r="A61" s="212"/>
      <c r="B61" s="29" t="s">
        <v>40</v>
      </c>
      <c r="C61" s="16" t="s">
        <v>41</v>
      </c>
      <c r="D61" s="17"/>
      <c r="E61" s="18">
        <v>0.99990000000000001</v>
      </c>
      <c r="F61" s="19">
        <f t="shared" si="9"/>
        <v>0</v>
      </c>
      <c r="G61" s="20">
        <f t="shared" si="10"/>
        <v>0</v>
      </c>
      <c r="H61" s="106"/>
      <c r="I61" s="45"/>
      <c r="J61" s="17"/>
      <c r="K61" s="18">
        <v>0.99990000000000001</v>
      </c>
      <c r="L61" s="22">
        <f t="shared" si="11"/>
        <v>0</v>
      </c>
      <c r="M61" s="23"/>
      <c r="N61" s="24">
        <f t="shared" si="12"/>
        <v>0</v>
      </c>
      <c r="O61" s="178"/>
      <c r="P61" s="18">
        <f t="shared" si="13"/>
        <v>0.99990000000000001</v>
      </c>
      <c r="Q61" s="179">
        <f t="shared" si="14"/>
        <v>9.9999999999988987E-5</v>
      </c>
      <c r="R61" s="28">
        <f t="shared" si="15"/>
        <v>0</v>
      </c>
      <c r="S61" s="27">
        <f t="shared" si="16"/>
        <v>0</v>
      </c>
      <c r="T61" s="26">
        <f t="shared" si="19"/>
        <v>0</v>
      </c>
    </row>
    <row r="62" spans="1:20" x14ac:dyDescent="0.25">
      <c r="A62" s="212"/>
      <c r="B62" s="29"/>
      <c r="C62" s="16"/>
      <c r="D62" s="44"/>
      <c r="E62" s="33"/>
      <c r="F62" s="19"/>
      <c r="G62" s="20"/>
      <c r="H62" s="35"/>
      <c r="I62" s="45"/>
      <c r="J62" s="46"/>
      <c r="K62" s="33"/>
      <c r="L62" s="22"/>
      <c r="M62" s="37"/>
      <c r="N62" s="117"/>
      <c r="O62" s="35"/>
      <c r="P62" s="18"/>
      <c r="Q62" s="179"/>
      <c r="R62" s="28"/>
      <c r="S62" s="27"/>
      <c r="T62" s="26"/>
    </row>
    <row r="63" spans="1:20" x14ac:dyDescent="0.25">
      <c r="A63" s="212"/>
      <c r="B63" s="29"/>
      <c r="C63" s="16"/>
      <c r="D63" s="44"/>
      <c r="E63" s="18"/>
      <c r="F63" s="19"/>
      <c r="G63" s="105"/>
      <c r="H63" s="106"/>
      <c r="I63" s="48"/>
      <c r="J63" s="46"/>
      <c r="K63" s="18"/>
      <c r="L63" s="22"/>
      <c r="M63" s="37"/>
      <c r="N63" s="108"/>
      <c r="O63" s="106"/>
      <c r="P63" s="18"/>
      <c r="Q63" s="179"/>
      <c r="R63" s="119"/>
      <c r="S63" s="27"/>
      <c r="T63" s="26"/>
    </row>
    <row r="64" spans="1:20" x14ac:dyDescent="0.25">
      <c r="A64" s="112"/>
      <c r="B64" s="29"/>
      <c r="C64" s="16"/>
      <c r="D64" s="44"/>
      <c r="E64" s="18"/>
      <c r="F64" s="19"/>
      <c r="G64" s="105"/>
      <c r="H64" s="106"/>
      <c r="I64" s="48"/>
      <c r="J64" s="46"/>
      <c r="K64" s="18"/>
      <c r="L64" s="22"/>
      <c r="M64" s="37"/>
      <c r="N64" s="108"/>
      <c r="O64" s="106"/>
      <c r="P64" s="18"/>
      <c r="Q64" s="179"/>
      <c r="R64" s="100"/>
      <c r="S64" s="27"/>
      <c r="T64" s="26"/>
    </row>
    <row r="65" spans="1:20" ht="26.25" x14ac:dyDescent="0.25">
      <c r="A65" s="212" t="s">
        <v>324</v>
      </c>
      <c r="B65" s="29">
        <v>165</v>
      </c>
      <c r="C65" s="16" t="s">
        <v>132</v>
      </c>
      <c r="D65" s="17"/>
      <c r="E65" s="31">
        <v>0.71360000000000001</v>
      </c>
      <c r="F65" s="19">
        <f t="shared" ref="F65:F100" si="20">D65*E65</f>
        <v>0</v>
      </c>
      <c r="G65" s="20">
        <f t="shared" ref="G65:G100" si="21">D65-F65</f>
        <v>0</v>
      </c>
      <c r="H65" s="181"/>
      <c r="I65" s="36"/>
      <c r="J65" s="17"/>
      <c r="K65" s="31">
        <v>0.79649999999999999</v>
      </c>
      <c r="L65" s="22">
        <f t="shared" ref="L65:L100" si="22">J65*K65</f>
        <v>0</v>
      </c>
      <c r="M65" s="38"/>
      <c r="N65" s="24">
        <f t="shared" ref="N65:N100" si="23">J65-L65</f>
        <v>0</v>
      </c>
      <c r="O65" s="178"/>
      <c r="P65" s="18">
        <f t="shared" ref="P65:P100" si="24">(E65+K65)/2</f>
        <v>0.75505</v>
      </c>
      <c r="Q65" s="179">
        <f t="shared" ref="Q65:Q100" si="25">(1-P65)</f>
        <v>0.24495</v>
      </c>
      <c r="R65" s="28">
        <f t="shared" ref="R65:R100" si="26">((G65+N65)/2)</f>
        <v>0</v>
      </c>
      <c r="S65" s="27">
        <f t="shared" ref="S65:S100" si="27">G65+N65</f>
        <v>0</v>
      </c>
      <c r="T65" s="26">
        <v>818</v>
      </c>
    </row>
    <row r="66" spans="1:20" ht="26.25" x14ac:dyDescent="0.25">
      <c r="A66" s="212"/>
      <c r="B66" s="29">
        <v>163</v>
      </c>
      <c r="C66" s="16" t="s">
        <v>130</v>
      </c>
      <c r="D66" s="17"/>
      <c r="E66" s="31">
        <v>0.85499999999999998</v>
      </c>
      <c r="F66" s="19">
        <f t="shared" si="20"/>
        <v>0</v>
      </c>
      <c r="G66" s="20">
        <f t="shared" si="21"/>
        <v>0</v>
      </c>
      <c r="H66" s="181"/>
      <c r="I66" s="36"/>
      <c r="J66" s="17"/>
      <c r="K66" s="31">
        <v>0.94340000000000002</v>
      </c>
      <c r="L66" s="22">
        <f t="shared" si="22"/>
        <v>0</v>
      </c>
      <c r="M66" s="38"/>
      <c r="N66" s="24">
        <f t="shared" si="23"/>
        <v>0</v>
      </c>
      <c r="O66" s="178"/>
      <c r="P66" s="18">
        <f t="shared" si="24"/>
        <v>0.8992</v>
      </c>
      <c r="Q66" s="179">
        <f t="shared" si="25"/>
        <v>0.1008</v>
      </c>
      <c r="R66" s="28">
        <f t="shared" si="26"/>
        <v>0</v>
      </c>
      <c r="S66" s="27">
        <f t="shared" si="27"/>
        <v>0</v>
      </c>
      <c r="T66" s="26">
        <f t="shared" ref="T66:T100" si="28">((D66+J66)/2)</f>
        <v>0</v>
      </c>
    </row>
    <row r="67" spans="1:20" ht="26.25" x14ac:dyDescent="0.25">
      <c r="A67" s="212"/>
      <c r="B67" s="29">
        <v>164</v>
      </c>
      <c r="C67" s="16" t="s">
        <v>131</v>
      </c>
      <c r="D67" s="17"/>
      <c r="E67" s="31">
        <v>0.92869999999999997</v>
      </c>
      <c r="F67" s="19">
        <f t="shared" si="20"/>
        <v>0</v>
      </c>
      <c r="G67" s="20">
        <f t="shared" si="21"/>
        <v>0</v>
      </c>
      <c r="H67" s="181"/>
      <c r="I67" s="36"/>
      <c r="J67" s="17"/>
      <c r="K67" s="31">
        <v>0.94010000000000005</v>
      </c>
      <c r="L67" s="22">
        <f t="shared" si="22"/>
        <v>0</v>
      </c>
      <c r="M67" s="38"/>
      <c r="N67" s="24">
        <f t="shared" si="23"/>
        <v>0</v>
      </c>
      <c r="O67" s="178"/>
      <c r="P67" s="18">
        <f t="shared" si="24"/>
        <v>0.93440000000000001</v>
      </c>
      <c r="Q67" s="179">
        <f t="shared" si="25"/>
        <v>6.5599999999999992E-2</v>
      </c>
      <c r="R67" s="28">
        <f t="shared" si="26"/>
        <v>0</v>
      </c>
      <c r="S67" s="27">
        <f t="shared" si="27"/>
        <v>0</v>
      </c>
      <c r="T67" s="26">
        <f t="shared" si="28"/>
        <v>0</v>
      </c>
    </row>
    <row r="68" spans="1:20" ht="26.25" x14ac:dyDescent="0.25">
      <c r="A68" s="212"/>
      <c r="B68" s="29">
        <v>173</v>
      </c>
      <c r="C68" s="16" t="s">
        <v>136</v>
      </c>
      <c r="D68" s="44"/>
      <c r="E68" s="31">
        <v>0.95540000000000003</v>
      </c>
      <c r="F68" s="19">
        <f t="shared" si="20"/>
        <v>0</v>
      </c>
      <c r="G68" s="20">
        <f t="shared" si="21"/>
        <v>0</v>
      </c>
      <c r="H68" s="47"/>
      <c r="I68" s="48"/>
      <c r="J68" s="46"/>
      <c r="K68" s="31">
        <v>0.91490000000000005</v>
      </c>
      <c r="L68" s="22">
        <f t="shared" si="22"/>
        <v>0</v>
      </c>
      <c r="M68" s="37"/>
      <c r="N68" s="24">
        <f t="shared" si="23"/>
        <v>0</v>
      </c>
      <c r="O68" s="178"/>
      <c r="P68" s="18">
        <f t="shared" si="24"/>
        <v>0.93515000000000004</v>
      </c>
      <c r="Q68" s="179">
        <f t="shared" si="25"/>
        <v>6.4849999999999963E-2</v>
      </c>
      <c r="R68" s="28">
        <f t="shared" si="26"/>
        <v>0</v>
      </c>
      <c r="S68" s="27">
        <f t="shared" si="27"/>
        <v>0</v>
      </c>
      <c r="T68" s="26">
        <f t="shared" si="28"/>
        <v>0</v>
      </c>
    </row>
    <row r="69" spans="1:20" ht="26.25" x14ac:dyDescent="0.25">
      <c r="A69" s="212"/>
      <c r="B69" s="29">
        <v>167</v>
      </c>
      <c r="C69" s="16" t="s">
        <v>134</v>
      </c>
      <c r="D69" s="17"/>
      <c r="E69" s="31">
        <v>0.94650000000000001</v>
      </c>
      <c r="F69" s="19">
        <f t="shared" si="20"/>
        <v>0</v>
      </c>
      <c r="G69" s="20">
        <f t="shared" si="21"/>
        <v>0</v>
      </c>
      <c r="H69" s="181"/>
      <c r="I69" s="36"/>
      <c r="J69" s="17"/>
      <c r="K69" s="31">
        <v>0.93049999999999999</v>
      </c>
      <c r="L69" s="22">
        <f t="shared" si="22"/>
        <v>0</v>
      </c>
      <c r="M69" s="38"/>
      <c r="N69" s="24">
        <f t="shared" si="23"/>
        <v>0</v>
      </c>
      <c r="O69" s="178"/>
      <c r="P69" s="18">
        <f t="shared" si="24"/>
        <v>0.9385</v>
      </c>
      <c r="Q69" s="179">
        <f t="shared" si="25"/>
        <v>6.1499999999999999E-2</v>
      </c>
      <c r="R69" s="28">
        <f t="shared" si="26"/>
        <v>0</v>
      </c>
      <c r="S69" s="27">
        <f t="shared" si="27"/>
        <v>0</v>
      </c>
      <c r="T69" s="26">
        <f t="shared" si="28"/>
        <v>0</v>
      </c>
    </row>
    <row r="70" spans="1:20" ht="26.25" x14ac:dyDescent="0.25">
      <c r="A70" s="212"/>
      <c r="B70" s="29">
        <v>130</v>
      </c>
      <c r="C70" s="16" t="s">
        <v>126</v>
      </c>
      <c r="D70" s="17"/>
      <c r="E70" s="31">
        <v>0.95420000000000005</v>
      </c>
      <c r="F70" s="19">
        <f t="shared" si="20"/>
        <v>0</v>
      </c>
      <c r="G70" s="20">
        <f t="shared" si="21"/>
        <v>0</v>
      </c>
      <c r="H70" s="181"/>
      <c r="I70" s="45"/>
      <c r="J70" s="17"/>
      <c r="K70" s="31">
        <v>0.92469999999999997</v>
      </c>
      <c r="L70" s="22">
        <f t="shared" si="22"/>
        <v>0</v>
      </c>
      <c r="M70" s="38"/>
      <c r="N70" s="24">
        <f t="shared" si="23"/>
        <v>0</v>
      </c>
      <c r="O70" s="178"/>
      <c r="P70" s="18">
        <f t="shared" si="24"/>
        <v>0.93945000000000001</v>
      </c>
      <c r="Q70" s="179">
        <f t="shared" si="25"/>
        <v>6.0549999999999993E-2</v>
      </c>
      <c r="R70" s="28">
        <f t="shared" si="26"/>
        <v>0</v>
      </c>
      <c r="S70" s="27">
        <f t="shared" si="27"/>
        <v>0</v>
      </c>
      <c r="T70" s="26">
        <f t="shared" si="28"/>
        <v>0</v>
      </c>
    </row>
    <row r="71" spans="1:20" ht="26.25" x14ac:dyDescent="0.25">
      <c r="A71" s="212"/>
      <c r="B71" s="29">
        <v>129</v>
      </c>
      <c r="C71" s="16" t="s">
        <v>125</v>
      </c>
      <c r="D71" s="17"/>
      <c r="E71" s="31">
        <v>0.93940000000000001</v>
      </c>
      <c r="F71" s="19">
        <f t="shared" si="20"/>
        <v>0</v>
      </c>
      <c r="G71" s="20">
        <f t="shared" si="21"/>
        <v>0</v>
      </c>
      <c r="H71" s="181"/>
      <c r="I71" s="45"/>
      <c r="J71" s="17"/>
      <c r="K71" s="31">
        <v>0.94550000000000001</v>
      </c>
      <c r="L71" s="22">
        <f t="shared" si="22"/>
        <v>0</v>
      </c>
      <c r="M71" s="38"/>
      <c r="N71" s="24">
        <f t="shared" si="23"/>
        <v>0</v>
      </c>
      <c r="O71" s="178"/>
      <c r="P71" s="18">
        <f t="shared" si="24"/>
        <v>0.94245000000000001</v>
      </c>
      <c r="Q71" s="179">
        <f t="shared" si="25"/>
        <v>5.754999999999999E-2</v>
      </c>
      <c r="R71" s="28">
        <f t="shared" si="26"/>
        <v>0</v>
      </c>
      <c r="S71" s="27">
        <f t="shared" si="27"/>
        <v>0</v>
      </c>
      <c r="T71" s="26">
        <f t="shared" si="28"/>
        <v>0</v>
      </c>
    </row>
    <row r="72" spans="1:20" x14ac:dyDescent="0.25">
      <c r="A72" s="212"/>
      <c r="B72" s="29" t="s">
        <v>111</v>
      </c>
      <c r="C72" s="16" t="s">
        <v>112</v>
      </c>
      <c r="D72" s="17"/>
      <c r="E72" s="18">
        <v>0.93610000000000004</v>
      </c>
      <c r="F72" s="19">
        <f t="shared" si="20"/>
        <v>0</v>
      </c>
      <c r="G72" s="20">
        <f t="shared" si="21"/>
        <v>0</v>
      </c>
      <c r="H72" s="106"/>
      <c r="I72" s="45"/>
      <c r="J72" s="17"/>
      <c r="K72" s="18">
        <v>0.97270000000000001</v>
      </c>
      <c r="L72" s="22">
        <f t="shared" si="22"/>
        <v>0</v>
      </c>
      <c r="M72" s="38"/>
      <c r="N72" s="24">
        <f t="shared" si="23"/>
        <v>0</v>
      </c>
      <c r="O72" s="178"/>
      <c r="P72" s="18">
        <f t="shared" si="24"/>
        <v>0.95440000000000003</v>
      </c>
      <c r="Q72" s="179">
        <f t="shared" si="25"/>
        <v>4.5599999999999974E-2</v>
      </c>
      <c r="R72" s="28">
        <f t="shared" si="26"/>
        <v>0</v>
      </c>
      <c r="S72" s="27">
        <f t="shared" si="27"/>
        <v>0</v>
      </c>
      <c r="T72" s="26">
        <f t="shared" si="28"/>
        <v>0</v>
      </c>
    </row>
    <row r="73" spans="1:20" ht="26.25" x14ac:dyDescent="0.25">
      <c r="A73" s="212"/>
      <c r="B73" s="29" t="s">
        <v>118</v>
      </c>
      <c r="C73" s="16" t="s">
        <v>119</v>
      </c>
      <c r="D73" s="17"/>
      <c r="E73" s="18">
        <v>0.94369999999999998</v>
      </c>
      <c r="F73" s="19">
        <f t="shared" si="20"/>
        <v>0</v>
      </c>
      <c r="G73" s="20">
        <f t="shared" si="21"/>
        <v>0</v>
      </c>
      <c r="H73" s="106"/>
      <c r="I73" s="45"/>
      <c r="J73" s="17"/>
      <c r="K73" s="18">
        <v>0.9677</v>
      </c>
      <c r="L73" s="22">
        <f t="shared" si="22"/>
        <v>0</v>
      </c>
      <c r="M73" s="38"/>
      <c r="N73" s="24">
        <f t="shared" si="23"/>
        <v>0</v>
      </c>
      <c r="O73" s="178"/>
      <c r="P73" s="18">
        <f t="shared" si="24"/>
        <v>0.95569999999999999</v>
      </c>
      <c r="Q73" s="179">
        <f t="shared" si="25"/>
        <v>4.4300000000000006E-2</v>
      </c>
      <c r="R73" s="28">
        <f t="shared" si="26"/>
        <v>0</v>
      </c>
      <c r="S73" s="27">
        <f t="shared" si="27"/>
        <v>0</v>
      </c>
      <c r="T73" s="26">
        <f t="shared" si="28"/>
        <v>0</v>
      </c>
    </row>
    <row r="74" spans="1:20" ht="26.25" x14ac:dyDescent="0.25">
      <c r="A74" s="212"/>
      <c r="B74" s="29">
        <v>174</v>
      </c>
      <c r="C74" s="16" t="s">
        <v>137</v>
      </c>
      <c r="D74" s="44"/>
      <c r="E74" s="31">
        <v>0.95909999999999995</v>
      </c>
      <c r="F74" s="19">
        <f t="shared" si="20"/>
        <v>0</v>
      </c>
      <c r="G74" s="20">
        <f t="shared" si="21"/>
        <v>0</v>
      </c>
      <c r="H74" s="47"/>
      <c r="I74" s="48"/>
      <c r="J74" s="46"/>
      <c r="K74" s="31">
        <v>0.95289999999999997</v>
      </c>
      <c r="L74" s="22">
        <f t="shared" si="22"/>
        <v>0</v>
      </c>
      <c r="M74" s="37"/>
      <c r="N74" s="24">
        <f t="shared" si="23"/>
        <v>0</v>
      </c>
      <c r="O74" s="178"/>
      <c r="P74" s="18">
        <f t="shared" si="24"/>
        <v>0.95599999999999996</v>
      </c>
      <c r="Q74" s="179">
        <f t="shared" si="25"/>
        <v>4.4000000000000039E-2</v>
      </c>
      <c r="R74" s="28">
        <f t="shared" si="26"/>
        <v>0</v>
      </c>
      <c r="S74" s="27">
        <f t="shared" si="27"/>
        <v>0</v>
      </c>
      <c r="T74" s="26">
        <f t="shared" si="28"/>
        <v>0</v>
      </c>
    </row>
    <row r="75" spans="1:20" ht="26.25" x14ac:dyDescent="0.25">
      <c r="A75" s="212"/>
      <c r="B75" s="29">
        <v>160</v>
      </c>
      <c r="C75" s="16" t="s">
        <v>127</v>
      </c>
      <c r="D75" s="17"/>
      <c r="E75" s="31">
        <v>0.94389999999999996</v>
      </c>
      <c r="F75" s="19">
        <f t="shared" si="20"/>
        <v>0</v>
      </c>
      <c r="G75" s="20">
        <f t="shared" si="21"/>
        <v>0</v>
      </c>
      <c r="H75" s="181"/>
      <c r="I75" s="36"/>
      <c r="J75" s="17"/>
      <c r="K75" s="31">
        <v>0.96919999999999995</v>
      </c>
      <c r="L75" s="22">
        <f t="shared" si="22"/>
        <v>0</v>
      </c>
      <c r="M75" s="38"/>
      <c r="N75" s="24">
        <f t="shared" si="23"/>
        <v>0</v>
      </c>
      <c r="O75" s="178"/>
      <c r="P75" s="18">
        <f t="shared" si="24"/>
        <v>0.95655000000000001</v>
      </c>
      <c r="Q75" s="179">
        <f t="shared" si="25"/>
        <v>4.3449999999999989E-2</v>
      </c>
      <c r="R75" s="28">
        <f t="shared" si="26"/>
        <v>0</v>
      </c>
      <c r="S75" s="27">
        <f t="shared" si="27"/>
        <v>0</v>
      </c>
      <c r="T75" s="26">
        <f t="shared" si="28"/>
        <v>0</v>
      </c>
    </row>
    <row r="76" spans="1:20" x14ac:dyDescent="0.25">
      <c r="A76" s="212"/>
      <c r="B76" s="29" t="s">
        <v>113</v>
      </c>
      <c r="C76" s="16" t="s">
        <v>114</v>
      </c>
      <c r="D76" s="17"/>
      <c r="E76" s="18">
        <v>0.94159999999999999</v>
      </c>
      <c r="F76" s="19">
        <f t="shared" si="20"/>
        <v>0</v>
      </c>
      <c r="G76" s="20">
        <f t="shared" si="21"/>
        <v>0</v>
      </c>
      <c r="H76" s="106"/>
      <c r="I76" s="45"/>
      <c r="J76" s="17"/>
      <c r="K76" s="18">
        <v>0.97270000000000001</v>
      </c>
      <c r="L76" s="22">
        <f t="shared" si="22"/>
        <v>0</v>
      </c>
      <c r="M76" s="38"/>
      <c r="N76" s="24">
        <f t="shared" si="23"/>
        <v>0</v>
      </c>
      <c r="O76" s="178"/>
      <c r="P76" s="18">
        <f t="shared" si="24"/>
        <v>0.95714999999999995</v>
      </c>
      <c r="Q76" s="179">
        <f t="shared" si="25"/>
        <v>4.2850000000000055E-2</v>
      </c>
      <c r="R76" s="28">
        <f t="shared" si="26"/>
        <v>0</v>
      </c>
      <c r="S76" s="27">
        <f t="shared" si="27"/>
        <v>0</v>
      </c>
      <c r="T76" s="26">
        <f t="shared" si="28"/>
        <v>0</v>
      </c>
    </row>
    <row r="77" spans="1:20" x14ac:dyDescent="0.25">
      <c r="A77" s="212"/>
      <c r="B77" s="29" t="s">
        <v>91</v>
      </c>
      <c r="C77" s="16" t="s">
        <v>92</v>
      </c>
      <c r="D77" s="17"/>
      <c r="E77" s="18">
        <v>0.95099999999999996</v>
      </c>
      <c r="F77" s="19">
        <f t="shared" si="20"/>
        <v>0</v>
      </c>
      <c r="G77" s="20">
        <f t="shared" si="21"/>
        <v>0</v>
      </c>
      <c r="H77" s="106"/>
      <c r="I77" s="45"/>
      <c r="J77" s="17"/>
      <c r="K77" s="18">
        <v>0.96530000000000005</v>
      </c>
      <c r="L77" s="22">
        <f t="shared" si="22"/>
        <v>0</v>
      </c>
      <c r="M77" s="38"/>
      <c r="N77" s="24">
        <f t="shared" si="23"/>
        <v>0</v>
      </c>
      <c r="O77" s="178"/>
      <c r="P77" s="18">
        <f t="shared" si="24"/>
        <v>0.95815000000000006</v>
      </c>
      <c r="Q77" s="179">
        <f t="shared" si="25"/>
        <v>4.1849999999999943E-2</v>
      </c>
      <c r="R77" s="28">
        <f t="shared" si="26"/>
        <v>0</v>
      </c>
      <c r="S77" s="27">
        <f t="shared" si="27"/>
        <v>0</v>
      </c>
      <c r="T77" s="26">
        <f t="shared" si="28"/>
        <v>0</v>
      </c>
    </row>
    <row r="78" spans="1:20" x14ac:dyDescent="0.25">
      <c r="A78" s="212"/>
      <c r="B78" s="29">
        <v>48</v>
      </c>
      <c r="C78" s="16" t="s">
        <v>115</v>
      </c>
      <c r="D78" s="17"/>
      <c r="E78" s="18">
        <v>0.97709999999999997</v>
      </c>
      <c r="F78" s="19">
        <f t="shared" si="20"/>
        <v>0</v>
      </c>
      <c r="G78" s="20">
        <f t="shared" si="21"/>
        <v>0</v>
      </c>
      <c r="H78" s="106"/>
      <c r="I78" s="45"/>
      <c r="J78" s="42"/>
      <c r="K78" s="18">
        <v>0.93989999999999996</v>
      </c>
      <c r="L78" s="22">
        <f t="shared" si="22"/>
        <v>0</v>
      </c>
      <c r="M78" s="38"/>
      <c r="N78" s="24">
        <f t="shared" si="23"/>
        <v>0</v>
      </c>
      <c r="O78" s="178"/>
      <c r="P78" s="18">
        <f t="shared" si="24"/>
        <v>0.95849999999999991</v>
      </c>
      <c r="Q78" s="179">
        <f t="shared" si="25"/>
        <v>4.1500000000000092E-2</v>
      </c>
      <c r="R78" s="28">
        <f t="shared" si="26"/>
        <v>0</v>
      </c>
      <c r="S78" s="27">
        <f t="shared" si="27"/>
        <v>0</v>
      </c>
      <c r="T78" s="26">
        <f t="shared" si="28"/>
        <v>0</v>
      </c>
    </row>
    <row r="79" spans="1:20" ht="26.25" x14ac:dyDescent="0.25">
      <c r="A79" s="212"/>
      <c r="B79" s="29">
        <v>172</v>
      </c>
      <c r="C79" s="16" t="s">
        <v>135</v>
      </c>
      <c r="D79" s="44"/>
      <c r="E79" s="31">
        <v>0.95340000000000003</v>
      </c>
      <c r="F79" s="19">
        <f t="shared" si="20"/>
        <v>0</v>
      </c>
      <c r="G79" s="20">
        <f t="shared" si="21"/>
        <v>0</v>
      </c>
      <c r="H79" s="35"/>
      <c r="I79" s="45"/>
      <c r="J79" s="46"/>
      <c r="K79" s="31">
        <v>0.96509999999999996</v>
      </c>
      <c r="L79" s="22">
        <f t="shared" si="22"/>
        <v>0</v>
      </c>
      <c r="M79" s="37"/>
      <c r="N79" s="24">
        <f t="shared" si="23"/>
        <v>0</v>
      </c>
      <c r="O79" s="178"/>
      <c r="P79" s="18">
        <f t="shared" si="24"/>
        <v>0.95924999999999994</v>
      </c>
      <c r="Q79" s="179">
        <f t="shared" si="25"/>
        <v>4.0750000000000064E-2</v>
      </c>
      <c r="R79" s="28">
        <f t="shared" si="26"/>
        <v>0</v>
      </c>
      <c r="S79" s="27">
        <f t="shared" si="27"/>
        <v>0</v>
      </c>
      <c r="T79" s="26">
        <f t="shared" si="28"/>
        <v>0</v>
      </c>
    </row>
    <row r="80" spans="1:20" ht="26.25" x14ac:dyDescent="0.25">
      <c r="A80" s="212"/>
      <c r="B80" s="29" t="s">
        <v>105</v>
      </c>
      <c r="C80" s="16" t="s">
        <v>106</v>
      </c>
      <c r="D80" s="17"/>
      <c r="E80" s="18">
        <v>0.94740000000000002</v>
      </c>
      <c r="F80" s="19">
        <f t="shared" si="20"/>
        <v>0</v>
      </c>
      <c r="G80" s="20">
        <f t="shared" si="21"/>
        <v>0</v>
      </c>
      <c r="H80" s="106"/>
      <c r="I80" s="45"/>
      <c r="J80" s="17"/>
      <c r="K80" s="18">
        <v>0.97399999999999998</v>
      </c>
      <c r="L80" s="22">
        <f t="shared" si="22"/>
        <v>0</v>
      </c>
      <c r="M80" s="38"/>
      <c r="N80" s="24">
        <f t="shared" si="23"/>
        <v>0</v>
      </c>
      <c r="O80" s="178"/>
      <c r="P80" s="18">
        <f t="shared" si="24"/>
        <v>0.9607</v>
      </c>
      <c r="Q80" s="179">
        <f t="shared" si="25"/>
        <v>3.9300000000000002E-2</v>
      </c>
      <c r="R80" s="28">
        <f t="shared" si="26"/>
        <v>0</v>
      </c>
      <c r="S80" s="27">
        <f t="shared" si="27"/>
        <v>0</v>
      </c>
      <c r="T80" s="26">
        <f t="shared" si="28"/>
        <v>0</v>
      </c>
    </row>
    <row r="81" spans="1:20" ht="26.25" x14ac:dyDescent="0.25">
      <c r="A81" s="212"/>
      <c r="B81" s="29" t="s">
        <v>101</v>
      </c>
      <c r="C81" s="16" t="s">
        <v>102</v>
      </c>
      <c r="D81" s="17"/>
      <c r="E81" s="18">
        <v>0.96640000000000004</v>
      </c>
      <c r="F81" s="19">
        <f t="shared" si="20"/>
        <v>0</v>
      </c>
      <c r="G81" s="20">
        <f t="shared" si="21"/>
        <v>0</v>
      </c>
      <c r="H81" s="106"/>
      <c r="I81" s="45"/>
      <c r="J81" s="17"/>
      <c r="K81" s="18">
        <v>0.96989999999999998</v>
      </c>
      <c r="L81" s="22">
        <f t="shared" si="22"/>
        <v>0</v>
      </c>
      <c r="M81" s="38"/>
      <c r="N81" s="24">
        <f t="shared" si="23"/>
        <v>0</v>
      </c>
      <c r="O81" s="178"/>
      <c r="P81" s="18">
        <f t="shared" si="24"/>
        <v>0.96815000000000007</v>
      </c>
      <c r="Q81" s="179">
        <f t="shared" si="25"/>
        <v>3.1849999999999934E-2</v>
      </c>
      <c r="R81" s="28">
        <f t="shared" si="26"/>
        <v>0</v>
      </c>
      <c r="S81" s="27">
        <f t="shared" si="27"/>
        <v>0</v>
      </c>
      <c r="T81" s="26">
        <f t="shared" si="28"/>
        <v>0</v>
      </c>
    </row>
    <row r="82" spans="1:20" x14ac:dyDescent="0.25">
      <c r="A82" s="212"/>
      <c r="B82" s="29">
        <v>40</v>
      </c>
      <c r="C82" s="16" t="s">
        <v>100</v>
      </c>
      <c r="D82" s="17"/>
      <c r="E82" s="31">
        <v>0.96109999999999995</v>
      </c>
      <c r="F82" s="19">
        <f t="shared" si="20"/>
        <v>0</v>
      </c>
      <c r="G82" s="20">
        <f t="shared" si="21"/>
        <v>0</v>
      </c>
      <c r="H82" s="181"/>
      <c r="I82" s="45"/>
      <c r="J82" s="17"/>
      <c r="K82" s="31">
        <v>0.97540000000000004</v>
      </c>
      <c r="L82" s="22">
        <f t="shared" si="22"/>
        <v>0</v>
      </c>
      <c r="M82" s="38"/>
      <c r="N82" s="24">
        <f t="shared" si="23"/>
        <v>0</v>
      </c>
      <c r="O82" s="178"/>
      <c r="P82" s="18">
        <f t="shared" si="24"/>
        <v>0.96825000000000006</v>
      </c>
      <c r="Q82" s="179">
        <f t="shared" si="25"/>
        <v>3.1749999999999945E-2</v>
      </c>
      <c r="R82" s="28">
        <f t="shared" si="26"/>
        <v>0</v>
      </c>
      <c r="S82" s="27">
        <f t="shared" si="27"/>
        <v>0</v>
      </c>
      <c r="T82" s="26">
        <f t="shared" si="28"/>
        <v>0</v>
      </c>
    </row>
    <row r="83" spans="1:20" x14ac:dyDescent="0.25">
      <c r="A83" s="212"/>
      <c r="B83" s="29" t="s">
        <v>107</v>
      </c>
      <c r="C83" s="16" t="s">
        <v>108</v>
      </c>
      <c r="D83" s="17"/>
      <c r="E83" s="18">
        <v>0.97070000000000001</v>
      </c>
      <c r="F83" s="19">
        <f t="shared" si="20"/>
        <v>0</v>
      </c>
      <c r="G83" s="20">
        <f t="shared" si="21"/>
        <v>0</v>
      </c>
      <c r="H83" s="106"/>
      <c r="I83" s="45"/>
      <c r="J83" s="17"/>
      <c r="K83" s="18">
        <v>0.97650000000000003</v>
      </c>
      <c r="L83" s="22">
        <f t="shared" si="22"/>
        <v>0</v>
      </c>
      <c r="M83" s="38"/>
      <c r="N83" s="24">
        <f t="shared" si="23"/>
        <v>0</v>
      </c>
      <c r="O83" s="178"/>
      <c r="P83" s="18">
        <f t="shared" si="24"/>
        <v>0.97360000000000002</v>
      </c>
      <c r="Q83" s="179">
        <f t="shared" si="25"/>
        <v>2.6399999999999979E-2</v>
      </c>
      <c r="R83" s="28">
        <f t="shared" si="26"/>
        <v>0</v>
      </c>
      <c r="S83" s="27">
        <f t="shared" si="27"/>
        <v>0</v>
      </c>
      <c r="T83" s="26">
        <f t="shared" si="28"/>
        <v>0</v>
      </c>
    </row>
    <row r="84" spans="1:20" x14ac:dyDescent="0.25">
      <c r="A84" s="212"/>
      <c r="B84" s="29" t="s">
        <v>109</v>
      </c>
      <c r="C84" s="16" t="s">
        <v>110</v>
      </c>
      <c r="D84" s="17"/>
      <c r="E84" s="18">
        <v>0.96679999999999999</v>
      </c>
      <c r="F84" s="19">
        <f t="shared" si="20"/>
        <v>0</v>
      </c>
      <c r="G84" s="20">
        <f t="shared" si="21"/>
        <v>0</v>
      </c>
      <c r="H84" s="106"/>
      <c r="I84" s="45"/>
      <c r="J84" s="17"/>
      <c r="K84" s="18">
        <v>0.98550000000000004</v>
      </c>
      <c r="L84" s="22">
        <f t="shared" si="22"/>
        <v>0</v>
      </c>
      <c r="M84" s="38"/>
      <c r="N84" s="24">
        <f t="shared" si="23"/>
        <v>0</v>
      </c>
      <c r="O84" s="178"/>
      <c r="P84" s="18">
        <f t="shared" si="24"/>
        <v>0.97615000000000007</v>
      </c>
      <c r="Q84" s="179">
        <f t="shared" si="25"/>
        <v>2.3849999999999927E-2</v>
      </c>
      <c r="R84" s="28">
        <f t="shared" si="26"/>
        <v>0</v>
      </c>
      <c r="S84" s="27">
        <f t="shared" si="27"/>
        <v>0</v>
      </c>
      <c r="T84" s="26">
        <f t="shared" si="28"/>
        <v>0</v>
      </c>
    </row>
    <row r="85" spans="1:20" x14ac:dyDescent="0.25">
      <c r="A85" s="212"/>
      <c r="B85" s="29" t="s">
        <v>94</v>
      </c>
      <c r="C85" s="16" t="s">
        <v>95</v>
      </c>
      <c r="D85" s="17"/>
      <c r="E85" s="18">
        <v>0.97829999999999995</v>
      </c>
      <c r="F85" s="19">
        <f t="shared" si="20"/>
        <v>0</v>
      </c>
      <c r="G85" s="20">
        <f t="shared" si="21"/>
        <v>0</v>
      </c>
      <c r="H85" s="106"/>
      <c r="I85" s="45"/>
      <c r="J85" s="17"/>
      <c r="K85" s="18">
        <v>0.9768</v>
      </c>
      <c r="L85" s="22">
        <f t="shared" si="22"/>
        <v>0</v>
      </c>
      <c r="M85" s="38"/>
      <c r="N85" s="24">
        <f t="shared" si="23"/>
        <v>0</v>
      </c>
      <c r="O85" s="178"/>
      <c r="P85" s="18">
        <f t="shared" si="24"/>
        <v>0.97754999999999992</v>
      </c>
      <c r="Q85" s="179">
        <f t="shared" si="25"/>
        <v>2.2450000000000081E-2</v>
      </c>
      <c r="R85" s="28">
        <f t="shared" si="26"/>
        <v>0</v>
      </c>
      <c r="S85" s="27">
        <f t="shared" si="27"/>
        <v>0</v>
      </c>
      <c r="T85" s="26">
        <f t="shared" si="28"/>
        <v>0</v>
      </c>
    </row>
    <row r="86" spans="1:20" ht="26.25" x14ac:dyDescent="0.25">
      <c r="A86" s="212"/>
      <c r="B86" s="29">
        <v>128</v>
      </c>
      <c r="C86" s="16" t="s">
        <v>124</v>
      </c>
      <c r="D86" s="17"/>
      <c r="E86" s="31">
        <v>0.98960000000000004</v>
      </c>
      <c r="F86" s="19">
        <f t="shared" si="20"/>
        <v>0</v>
      </c>
      <c r="G86" s="20">
        <f t="shared" si="21"/>
        <v>0</v>
      </c>
      <c r="H86" s="181"/>
      <c r="I86" s="45"/>
      <c r="J86" s="17"/>
      <c r="K86" s="31">
        <v>0.96730000000000005</v>
      </c>
      <c r="L86" s="22">
        <f t="shared" si="22"/>
        <v>0</v>
      </c>
      <c r="M86" s="38"/>
      <c r="N86" s="24">
        <f t="shared" si="23"/>
        <v>0</v>
      </c>
      <c r="O86" s="178"/>
      <c r="P86" s="18">
        <f t="shared" si="24"/>
        <v>0.97845000000000004</v>
      </c>
      <c r="Q86" s="179">
        <f t="shared" si="25"/>
        <v>2.1549999999999958E-2</v>
      </c>
      <c r="R86" s="28">
        <f t="shared" si="26"/>
        <v>0</v>
      </c>
      <c r="S86" s="27">
        <f t="shared" si="27"/>
        <v>0</v>
      </c>
      <c r="T86" s="26">
        <f t="shared" si="28"/>
        <v>0</v>
      </c>
    </row>
    <row r="87" spans="1:20" x14ac:dyDescent="0.25">
      <c r="A87" s="212"/>
      <c r="B87" s="29" t="s">
        <v>98</v>
      </c>
      <c r="C87" s="16" t="s">
        <v>99</v>
      </c>
      <c r="D87" s="17"/>
      <c r="E87" s="31">
        <v>0.97850000000000004</v>
      </c>
      <c r="F87" s="19">
        <f t="shared" si="20"/>
        <v>0</v>
      </c>
      <c r="G87" s="20">
        <f t="shared" si="21"/>
        <v>0</v>
      </c>
      <c r="H87" s="181"/>
      <c r="I87" s="45"/>
      <c r="J87" s="17"/>
      <c r="K87" s="31">
        <v>0.9788</v>
      </c>
      <c r="L87" s="22">
        <f t="shared" si="22"/>
        <v>0</v>
      </c>
      <c r="M87" s="38"/>
      <c r="N87" s="24">
        <f t="shared" si="23"/>
        <v>0</v>
      </c>
      <c r="O87" s="178"/>
      <c r="P87" s="18">
        <f t="shared" si="24"/>
        <v>0.97865000000000002</v>
      </c>
      <c r="Q87" s="179">
        <f t="shared" si="25"/>
        <v>2.134999999999998E-2</v>
      </c>
      <c r="R87" s="28">
        <f t="shared" si="26"/>
        <v>0</v>
      </c>
      <c r="S87" s="27">
        <f t="shared" si="27"/>
        <v>0</v>
      </c>
      <c r="T87" s="26">
        <f t="shared" si="28"/>
        <v>0</v>
      </c>
    </row>
    <row r="88" spans="1:20" ht="26.25" x14ac:dyDescent="0.25">
      <c r="A88" s="212"/>
      <c r="B88" s="29" t="s">
        <v>89</v>
      </c>
      <c r="C88" s="16" t="s">
        <v>90</v>
      </c>
      <c r="D88" s="180"/>
      <c r="E88" s="18">
        <v>0.98280000000000001</v>
      </c>
      <c r="F88" s="19">
        <f t="shared" si="20"/>
        <v>0</v>
      </c>
      <c r="G88" s="20">
        <f t="shared" si="21"/>
        <v>0</v>
      </c>
      <c r="H88" s="106"/>
      <c r="I88" s="45"/>
      <c r="J88" s="180"/>
      <c r="K88" s="18">
        <v>0.97499999999999998</v>
      </c>
      <c r="L88" s="22">
        <f t="shared" si="22"/>
        <v>0</v>
      </c>
      <c r="M88" s="40"/>
      <c r="N88" s="24">
        <f t="shared" si="23"/>
        <v>0</v>
      </c>
      <c r="O88" s="178"/>
      <c r="P88" s="18">
        <f t="shared" si="24"/>
        <v>0.97889999999999999</v>
      </c>
      <c r="Q88" s="179">
        <f t="shared" si="25"/>
        <v>2.1100000000000008E-2</v>
      </c>
      <c r="R88" s="28">
        <f t="shared" si="26"/>
        <v>0</v>
      </c>
      <c r="S88" s="27">
        <f t="shared" si="27"/>
        <v>0</v>
      </c>
      <c r="T88" s="26">
        <f t="shared" si="28"/>
        <v>0</v>
      </c>
    </row>
    <row r="89" spans="1:20" ht="26.25" x14ac:dyDescent="0.25">
      <c r="A89" s="212"/>
      <c r="B89" s="29" t="s">
        <v>122</v>
      </c>
      <c r="C89" s="16" t="s">
        <v>123</v>
      </c>
      <c r="D89" s="17"/>
      <c r="E89" s="18">
        <v>0.97019999999999995</v>
      </c>
      <c r="F89" s="19">
        <f t="shared" si="20"/>
        <v>0</v>
      </c>
      <c r="G89" s="20">
        <f t="shared" si="21"/>
        <v>0</v>
      </c>
      <c r="H89" s="106"/>
      <c r="I89" s="45"/>
      <c r="J89" s="17"/>
      <c r="K89" s="18">
        <v>0.98760000000000003</v>
      </c>
      <c r="L89" s="22">
        <f t="shared" si="22"/>
        <v>0</v>
      </c>
      <c r="M89" s="38"/>
      <c r="N89" s="24">
        <f t="shared" si="23"/>
        <v>0</v>
      </c>
      <c r="O89" s="178"/>
      <c r="P89" s="18">
        <f t="shared" si="24"/>
        <v>0.97889999999999999</v>
      </c>
      <c r="Q89" s="179">
        <f t="shared" si="25"/>
        <v>2.1100000000000008E-2</v>
      </c>
      <c r="R89" s="28">
        <f t="shared" si="26"/>
        <v>0</v>
      </c>
      <c r="S89" s="27">
        <f t="shared" si="27"/>
        <v>0</v>
      </c>
      <c r="T89" s="26">
        <f t="shared" si="28"/>
        <v>0</v>
      </c>
    </row>
    <row r="90" spans="1:20" ht="26.25" x14ac:dyDescent="0.25">
      <c r="A90" s="212"/>
      <c r="B90" s="29" t="s">
        <v>116</v>
      </c>
      <c r="C90" s="16" t="s">
        <v>117</v>
      </c>
      <c r="D90" s="17"/>
      <c r="E90" s="18">
        <v>0.98019999999999996</v>
      </c>
      <c r="F90" s="19">
        <f t="shared" si="20"/>
        <v>0</v>
      </c>
      <c r="G90" s="20">
        <f t="shared" si="21"/>
        <v>0</v>
      </c>
      <c r="H90" s="106"/>
      <c r="I90" s="45"/>
      <c r="J90" s="17"/>
      <c r="K90" s="18">
        <v>0.98080000000000001</v>
      </c>
      <c r="L90" s="22">
        <f t="shared" si="22"/>
        <v>0</v>
      </c>
      <c r="M90" s="38"/>
      <c r="N90" s="24">
        <f t="shared" si="23"/>
        <v>0</v>
      </c>
      <c r="O90" s="178"/>
      <c r="P90" s="18">
        <f t="shared" si="24"/>
        <v>0.98049999999999993</v>
      </c>
      <c r="Q90" s="179">
        <f t="shared" si="25"/>
        <v>1.9500000000000073E-2</v>
      </c>
      <c r="R90" s="28">
        <f t="shared" si="26"/>
        <v>0</v>
      </c>
      <c r="S90" s="27">
        <f t="shared" si="27"/>
        <v>0</v>
      </c>
      <c r="T90" s="26">
        <f t="shared" si="28"/>
        <v>0</v>
      </c>
    </row>
    <row r="91" spans="1:20" ht="26.25" x14ac:dyDescent="0.25">
      <c r="A91" s="212"/>
      <c r="B91" s="29" t="s">
        <v>120</v>
      </c>
      <c r="C91" s="16" t="s">
        <v>121</v>
      </c>
      <c r="D91" s="17"/>
      <c r="E91" s="18">
        <v>0.97550000000000003</v>
      </c>
      <c r="F91" s="19">
        <f t="shared" si="20"/>
        <v>0</v>
      </c>
      <c r="G91" s="20">
        <f t="shared" si="21"/>
        <v>0</v>
      </c>
      <c r="H91" s="106"/>
      <c r="I91" s="45"/>
      <c r="J91" s="17"/>
      <c r="K91" s="18">
        <v>0.98699999999999999</v>
      </c>
      <c r="L91" s="22">
        <f t="shared" si="22"/>
        <v>0</v>
      </c>
      <c r="M91" s="38"/>
      <c r="N91" s="24">
        <f t="shared" si="23"/>
        <v>0</v>
      </c>
      <c r="O91" s="178"/>
      <c r="P91" s="18">
        <f t="shared" si="24"/>
        <v>0.98124999999999996</v>
      </c>
      <c r="Q91" s="179">
        <f t="shared" si="25"/>
        <v>1.8750000000000044E-2</v>
      </c>
      <c r="R91" s="28">
        <f t="shared" si="26"/>
        <v>0</v>
      </c>
      <c r="S91" s="27">
        <f t="shared" si="27"/>
        <v>0</v>
      </c>
      <c r="T91" s="26">
        <f t="shared" si="28"/>
        <v>0</v>
      </c>
    </row>
    <row r="92" spans="1:20" x14ac:dyDescent="0.25">
      <c r="A92" s="212"/>
      <c r="B92" s="29" t="s">
        <v>87</v>
      </c>
      <c r="C92" s="16" t="s">
        <v>88</v>
      </c>
      <c r="D92" s="17"/>
      <c r="E92" s="18">
        <v>0.98219999999999996</v>
      </c>
      <c r="F92" s="19">
        <f t="shared" si="20"/>
        <v>0</v>
      </c>
      <c r="G92" s="20">
        <f t="shared" si="21"/>
        <v>0</v>
      </c>
      <c r="H92" s="106"/>
      <c r="I92" s="45"/>
      <c r="J92" s="17"/>
      <c r="K92" s="18">
        <v>0.98219999999999996</v>
      </c>
      <c r="L92" s="22">
        <f t="shared" si="22"/>
        <v>0</v>
      </c>
      <c r="M92" s="38"/>
      <c r="N92" s="24">
        <f t="shared" si="23"/>
        <v>0</v>
      </c>
      <c r="O92" s="178"/>
      <c r="P92" s="18">
        <f t="shared" si="24"/>
        <v>0.98219999999999996</v>
      </c>
      <c r="Q92" s="179">
        <f t="shared" si="25"/>
        <v>1.7800000000000038E-2</v>
      </c>
      <c r="R92" s="28">
        <f t="shared" si="26"/>
        <v>0</v>
      </c>
      <c r="S92" s="27">
        <f t="shared" si="27"/>
        <v>0</v>
      </c>
      <c r="T92" s="26">
        <f t="shared" si="28"/>
        <v>0</v>
      </c>
    </row>
    <row r="93" spans="1:20" x14ac:dyDescent="0.25">
      <c r="A93" s="212"/>
      <c r="B93" s="29">
        <v>162</v>
      </c>
      <c r="C93" s="16" t="s">
        <v>129</v>
      </c>
      <c r="D93" s="17"/>
      <c r="E93" s="31">
        <v>0.98399999999999999</v>
      </c>
      <c r="F93" s="19">
        <f t="shared" si="20"/>
        <v>0</v>
      </c>
      <c r="G93" s="20">
        <f t="shared" si="21"/>
        <v>0</v>
      </c>
      <c r="H93" s="181"/>
      <c r="I93" s="36"/>
      <c r="J93" s="17"/>
      <c r="K93" s="31">
        <v>0.98550000000000004</v>
      </c>
      <c r="L93" s="22">
        <f t="shared" si="22"/>
        <v>0</v>
      </c>
      <c r="M93" s="38"/>
      <c r="N93" s="24">
        <f t="shared" si="23"/>
        <v>0</v>
      </c>
      <c r="O93" s="178"/>
      <c r="P93" s="18">
        <f t="shared" si="24"/>
        <v>0.98475000000000001</v>
      </c>
      <c r="Q93" s="179">
        <f t="shared" si="25"/>
        <v>1.5249999999999986E-2</v>
      </c>
      <c r="R93" s="28">
        <f t="shared" si="26"/>
        <v>0</v>
      </c>
      <c r="S93" s="27">
        <f t="shared" si="27"/>
        <v>0</v>
      </c>
      <c r="T93" s="26">
        <f t="shared" si="28"/>
        <v>0</v>
      </c>
    </row>
    <row r="94" spans="1:20" x14ac:dyDescent="0.25">
      <c r="A94" s="212"/>
      <c r="B94" s="29">
        <v>161</v>
      </c>
      <c r="C94" s="16" t="s">
        <v>128</v>
      </c>
      <c r="D94" s="17"/>
      <c r="E94" s="31">
        <v>0.9869</v>
      </c>
      <c r="F94" s="19">
        <f t="shared" si="20"/>
        <v>0</v>
      </c>
      <c r="G94" s="20">
        <f t="shared" si="21"/>
        <v>0</v>
      </c>
      <c r="H94" s="181"/>
      <c r="I94" s="36"/>
      <c r="J94" s="17"/>
      <c r="K94" s="31">
        <v>0.98950000000000005</v>
      </c>
      <c r="L94" s="22">
        <f t="shared" si="22"/>
        <v>0</v>
      </c>
      <c r="M94" s="38"/>
      <c r="N94" s="24">
        <f t="shared" si="23"/>
        <v>0</v>
      </c>
      <c r="O94" s="178"/>
      <c r="P94" s="18">
        <f t="shared" si="24"/>
        <v>0.98819999999999997</v>
      </c>
      <c r="Q94" s="179">
        <f t="shared" si="25"/>
        <v>1.1800000000000033E-2</v>
      </c>
      <c r="R94" s="28">
        <f t="shared" si="26"/>
        <v>0</v>
      </c>
      <c r="S94" s="27">
        <f t="shared" si="27"/>
        <v>0</v>
      </c>
      <c r="T94" s="26">
        <f t="shared" si="28"/>
        <v>0</v>
      </c>
    </row>
    <row r="95" spans="1:20" x14ac:dyDescent="0.25">
      <c r="A95" s="212"/>
      <c r="B95" s="29" t="s">
        <v>96</v>
      </c>
      <c r="C95" s="16" t="s">
        <v>97</v>
      </c>
      <c r="D95" s="17"/>
      <c r="E95" s="18">
        <v>0.98799999999999999</v>
      </c>
      <c r="F95" s="19">
        <f t="shared" si="20"/>
        <v>0</v>
      </c>
      <c r="G95" s="20">
        <f t="shared" si="21"/>
        <v>0</v>
      </c>
      <c r="H95" s="106"/>
      <c r="I95" s="45"/>
      <c r="J95" s="17"/>
      <c r="K95" s="18">
        <v>0.99329999999999996</v>
      </c>
      <c r="L95" s="22">
        <f t="shared" si="22"/>
        <v>0</v>
      </c>
      <c r="M95" s="38"/>
      <c r="N95" s="24">
        <f t="shared" si="23"/>
        <v>0</v>
      </c>
      <c r="O95" s="178"/>
      <c r="P95" s="18">
        <f t="shared" si="24"/>
        <v>0.99065000000000003</v>
      </c>
      <c r="Q95" s="179">
        <f t="shared" si="25"/>
        <v>9.3499999999999694E-3</v>
      </c>
      <c r="R95" s="28">
        <f t="shared" si="26"/>
        <v>0</v>
      </c>
      <c r="S95" s="27">
        <f t="shared" si="27"/>
        <v>0</v>
      </c>
      <c r="T95" s="26">
        <f t="shared" si="28"/>
        <v>0</v>
      </c>
    </row>
    <row r="96" spans="1:20" ht="26.25" x14ac:dyDescent="0.25">
      <c r="A96" s="212"/>
      <c r="B96" s="29">
        <v>166</v>
      </c>
      <c r="C96" s="16" t="s">
        <v>133</v>
      </c>
      <c r="D96" s="17"/>
      <c r="E96" s="31">
        <v>0.99329999999999996</v>
      </c>
      <c r="F96" s="19">
        <f t="shared" si="20"/>
        <v>0</v>
      </c>
      <c r="G96" s="20">
        <f t="shared" si="21"/>
        <v>0</v>
      </c>
      <c r="H96" s="181"/>
      <c r="I96" s="36"/>
      <c r="J96" s="17"/>
      <c r="K96" s="31">
        <v>0.995</v>
      </c>
      <c r="L96" s="22">
        <f t="shared" si="22"/>
        <v>0</v>
      </c>
      <c r="M96" s="43"/>
      <c r="N96" s="24">
        <f t="shared" si="23"/>
        <v>0</v>
      </c>
      <c r="O96" s="178"/>
      <c r="P96" s="18">
        <f t="shared" si="24"/>
        <v>0.99414999999999998</v>
      </c>
      <c r="Q96" s="179">
        <f t="shared" si="25"/>
        <v>5.8500000000000218E-3</v>
      </c>
      <c r="R96" s="28">
        <f t="shared" si="26"/>
        <v>0</v>
      </c>
      <c r="S96" s="27">
        <f t="shared" si="27"/>
        <v>0</v>
      </c>
      <c r="T96" s="26">
        <f t="shared" si="28"/>
        <v>0</v>
      </c>
    </row>
    <row r="97" spans="1:20" ht="26.25" x14ac:dyDescent="0.25">
      <c r="A97" s="212"/>
      <c r="B97" s="29">
        <v>176</v>
      </c>
      <c r="C97" s="16" t="s">
        <v>139</v>
      </c>
      <c r="D97" s="44"/>
      <c r="E97" s="31">
        <v>0.99439999999999995</v>
      </c>
      <c r="F97" s="19">
        <f t="shared" si="20"/>
        <v>0</v>
      </c>
      <c r="G97" s="20">
        <f t="shared" si="21"/>
        <v>0</v>
      </c>
      <c r="H97" s="47"/>
      <c r="I97" s="48"/>
      <c r="J97" s="46"/>
      <c r="K97" s="31">
        <v>0.99419999999999997</v>
      </c>
      <c r="L97" s="22">
        <f t="shared" si="22"/>
        <v>0</v>
      </c>
      <c r="M97" s="37"/>
      <c r="N97" s="24">
        <f t="shared" si="23"/>
        <v>0</v>
      </c>
      <c r="O97" s="178"/>
      <c r="P97" s="18">
        <f t="shared" si="24"/>
        <v>0.99429999999999996</v>
      </c>
      <c r="Q97" s="179">
        <f t="shared" si="25"/>
        <v>5.7000000000000384E-3</v>
      </c>
      <c r="R97" s="28">
        <f t="shared" si="26"/>
        <v>0</v>
      </c>
      <c r="S97" s="27">
        <f t="shared" si="27"/>
        <v>0</v>
      </c>
      <c r="T97" s="26">
        <f t="shared" si="28"/>
        <v>0</v>
      </c>
    </row>
    <row r="98" spans="1:20" ht="26.25" x14ac:dyDescent="0.25">
      <c r="A98" s="112"/>
      <c r="B98" s="29">
        <v>175</v>
      </c>
      <c r="C98" s="16" t="s">
        <v>138</v>
      </c>
      <c r="D98" s="44"/>
      <c r="E98" s="31">
        <v>0.99880000000000002</v>
      </c>
      <c r="F98" s="19">
        <f t="shared" si="20"/>
        <v>0</v>
      </c>
      <c r="G98" s="20">
        <f t="shared" si="21"/>
        <v>0</v>
      </c>
      <c r="H98" s="47"/>
      <c r="I98" s="48"/>
      <c r="J98" s="46"/>
      <c r="K98" s="31">
        <v>0.99970000000000003</v>
      </c>
      <c r="L98" s="22">
        <f t="shared" si="22"/>
        <v>0</v>
      </c>
      <c r="M98" s="37"/>
      <c r="N98" s="24">
        <f t="shared" si="23"/>
        <v>0</v>
      </c>
      <c r="O98" s="178"/>
      <c r="P98" s="18">
        <f t="shared" si="24"/>
        <v>0.99924999999999997</v>
      </c>
      <c r="Q98" s="179">
        <f t="shared" si="25"/>
        <v>7.5000000000002842E-4</v>
      </c>
      <c r="R98" s="28">
        <f t="shared" si="26"/>
        <v>0</v>
      </c>
      <c r="S98" s="27">
        <f t="shared" si="27"/>
        <v>0</v>
      </c>
      <c r="T98" s="26">
        <f t="shared" si="28"/>
        <v>0</v>
      </c>
    </row>
    <row r="99" spans="1:20" ht="26.25" x14ac:dyDescent="0.25">
      <c r="A99" s="112"/>
      <c r="B99" s="29">
        <v>37</v>
      </c>
      <c r="C99" s="16" t="s">
        <v>93</v>
      </c>
      <c r="D99" s="17"/>
      <c r="E99" s="30">
        <v>0.99970000000000003</v>
      </c>
      <c r="F99" s="19">
        <f t="shared" si="20"/>
        <v>0</v>
      </c>
      <c r="G99" s="20">
        <f t="shared" si="21"/>
        <v>0</v>
      </c>
      <c r="H99" s="47"/>
      <c r="I99" s="45"/>
      <c r="J99" s="17"/>
      <c r="K99" s="30">
        <v>0.99990000000000001</v>
      </c>
      <c r="L99" s="22">
        <f t="shared" si="22"/>
        <v>0</v>
      </c>
      <c r="M99" s="38"/>
      <c r="N99" s="24">
        <f t="shared" si="23"/>
        <v>0</v>
      </c>
      <c r="O99" s="178"/>
      <c r="P99" s="18">
        <f t="shared" si="24"/>
        <v>0.99980000000000002</v>
      </c>
      <c r="Q99" s="179">
        <f t="shared" si="25"/>
        <v>1.9999999999997797E-4</v>
      </c>
      <c r="R99" s="28">
        <f t="shared" si="26"/>
        <v>0</v>
      </c>
      <c r="S99" s="27">
        <f t="shared" si="27"/>
        <v>0</v>
      </c>
      <c r="T99" s="26">
        <f t="shared" si="28"/>
        <v>0</v>
      </c>
    </row>
    <row r="100" spans="1:20" ht="26.25" x14ac:dyDescent="0.25">
      <c r="A100" s="112"/>
      <c r="B100" s="29" t="s">
        <v>103</v>
      </c>
      <c r="C100" s="16" t="s">
        <v>104</v>
      </c>
      <c r="D100" s="17"/>
      <c r="E100" s="18">
        <v>0.99990000000000001</v>
      </c>
      <c r="F100" s="19">
        <f t="shared" si="20"/>
        <v>0</v>
      </c>
      <c r="G100" s="20">
        <f t="shared" si="21"/>
        <v>0</v>
      </c>
      <c r="H100" s="106"/>
      <c r="I100" s="45"/>
      <c r="J100" s="17"/>
      <c r="K100" s="18">
        <v>0.99990000000000001</v>
      </c>
      <c r="L100" s="22">
        <f t="shared" si="22"/>
        <v>0</v>
      </c>
      <c r="M100" s="38"/>
      <c r="N100" s="24">
        <f t="shared" si="23"/>
        <v>0</v>
      </c>
      <c r="O100" s="178"/>
      <c r="P100" s="18">
        <f t="shared" si="24"/>
        <v>0.99990000000000001</v>
      </c>
      <c r="Q100" s="179">
        <f t="shared" si="25"/>
        <v>9.9999999999988987E-5</v>
      </c>
      <c r="R100" s="28">
        <f t="shared" si="26"/>
        <v>0</v>
      </c>
      <c r="S100" s="27">
        <f t="shared" si="27"/>
        <v>0</v>
      </c>
      <c r="T100" s="26">
        <f t="shared" si="28"/>
        <v>0</v>
      </c>
    </row>
    <row r="101" spans="1:20" x14ac:dyDescent="0.25">
      <c r="A101" s="112"/>
      <c r="B101" s="29"/>
      <c r="C101" s="16"/>
      <c r="D101" s="44"/>
      <c r="E101" s="30"/>
      <c r="F101" s="19"/>
      <c r="G101" s="105"/>
      <c r="H101" s="47"/>
      <c r="I101" s="48"/>
      <c r="J101" s="182"/>
      <c r="K101" s="30"/>
      <c r="L101" s="22"/>
      <c r="M101" s="37"/>
      <c r="N101" s="121"/>
      <c r="O101" s="47"/>
      <c r="P101" s="18"/>
      <c r="Q101" s="179"/>
      <c r="R101" s="28"/>
      <c r="S101" s="27"/>
      <c r="T101" s="26"/>
    </row>
    <row r="102" spans="1:20" x14ac:dyDescent="0.25">
      <c r="A102" s="112"/>
      <c r="B102" s="29"/>
      <c r="C102" s="16"/>
      <c r="D102" s="44"/>
      <c r="E102" s="30"/>
      <c r="F102" s="19"/>
      <c r="G102" s="105"/>
      <c r="H102" s="47"/>
      <c r="I102" s="48"/>
      <c r="J102" s="46"/>
      <c r="K102" s="30"/>
      <c r="L102" s="22"/>
      <c r="M102" s="37"/>
      <c r="N102" s="121"/>
      <c r="O102" s="47"/>
      <c r="P102" s="18"/>
      <c r="Q102" s="179"/>
      <c r="R102" s="100"/>
      <c r="S102" s="27"/>
      <c r="T102" s="26"/>
    </row>
    <row r="103" spans="1:20" x14ac:dyDescent="0.25">
      <c r="A103" s="112"/>
      <c r="B103" s="29"/>
      <c r="C103" s="16"/>
      <c r="D103" s="44"/>
      <c r="E103" s="30"/>
      <c r="F103" s="19"/>
      <c r="G103" s="105"/>
      <c r="H103" s="47"/>
      <c r="I103" s="48"/>
      <c r="J103" s="46"/>
      <c r="K103" s="30"/>
      <c r="L103" s="22"/>
      <c r="M103" s="37"/>
      <c r="N103" s="121"/>
      <c r="O103" s="47"/>
      <c r="P103" s="18"/>
      <c r="Q103" s="179"/>
      <c r="R103" s="100"/>
      <c r="S103" s="27"/>
      <c r="T103" s="26"/>
    </row>
    <row r="104" spans="1:20" x14ac:dyDescent="0.25">
      <c r="A104" s="112"/>
      <c r="B104" s="29"/>
      <c r="C104" s="16"/>
      <c r="D104" s="44"/>
      <c r="E104" s="30"/>
      <c r="F104" s="19"/>
      <c r="G104" s="105"/>
      <c r="H104" s="47"/>
      <c r="I104" s="48"/>
      <c r="J104" s="46"/>
      <c r="K104" s="30"/>
      <c r="L104" s="22"/>
      <c r="M104" s="37"/>
      <c r="N104" s="121"/>
      <c r="O104" s="47"/>
      <c r="P104" s="18"/>
      <c r="Q104" s="179"/>
      <c r="R104" s="100"/>
      <c r="S104" s="27"/>
      <c r="T104" s="26"/>
    </row>
    <row r="105" spans="1:20" ht="26.25" x14ac:dyDescent="0.25">
      <c r="A105" s="212" t="s">
        <v>328</v>
      </c>
      <c r="B105" s="29" t="s">
        <v>159</v>
      </c>
      <c r="C105" s="16" t="s">
        <v>160</v>
      </c>
      <c r="D105" s="17"/>
      <c r="E105" s="18">
        <v>0.92430000000000001</v>
      </c>
      <c r="F105" s="19">
        <f t="shared" ref="F105:F124" si="29">D105*E105</f>
        <v>0</v>
      </c>
      <c r="G105" s="20">
        <f t="shared" ref="G105:G124" si="30">D105-F105</f>
        <v>0</v>
      </c>
      <c r="H105" s="106"/>
      <c r="I105" s="45"/>
      <c r="J105" s="17"/>
      <c r="K105" s="18">
        <v>0.62670000000000003</v>
      </c>
      <c r="L105" s="22">
        <f t="shared" ref="L105:L124" si="31">J105*K105</f>
        <v>0</v>
      </c>
      <c r="M105" s="38"/>
      <c r="N105" s="24">
        <f t="shared" ref="N105:N124" si="32">J105-L105</f>
        <v>0</v>
      </c>
      <c r="O105" s="178"/>
      <c r="P105" s="18">
        <f t="shared" ref="P105:P124" si="33">(E105+K105)/2</f>
        <v>0.77550000000000008</v>
      </c>
      <c r="Q105" s="179">
        <f t="shared" ref="Q105:Q124" si="34">(1-P105)</f>
        <v>0.22449999999999992</v>
      </c>
      <c r="R105" s="28">
        <f t="shared" ref="R105:R124" si="35">(G105+N105)/2</f>
        <v>0</v>
      </c>
      <c r="S105" s="27">
        <f t="shared" ref="S105:S124" si="36">G105+N105</f>
        <v>0</v>
      </c>
      <c r="T105" s="26">
        <f t="shared" ref="T105:T124" si="37">((D105+J105)/2)</f>
        <v>0</v>
      </c>
    </row>
    <row r="106" spans="1:20" ht="26.25" x14ac:dyDescent="0.25">
      <c r="A106" s="212"/>
      <c r="B106" s="29" t="s">
        <v>145</v>
      </c>
      <c r="C106" s="16" t="s">
        <v>146</v>
      </c>
      <c r="D106" s="17"/>
      <c r="E106" s="18">
        <v>0.85450000000000004</v>
      </c>
      <c r="F106" s="19">
        <f t="shared" si="29"/>
        <v>0</v>
      </c>
      <c r="G106" s="20">
        <f t="shared" si="30"/>
        <v>0</v>
      </c>
      <c r="H106" s="106"/>
      <c r="I106" s="45"/>
      <c r="J106" s="17"/>
      <c r="K106" s="18">
        <v>0.98129999999999995</v>
      </c>
      <c r="L106" s="22">
        <f t="shared" si="31"/>
        <v>0</v>
      </c>
      <c r="M106" s="38"/>
      <c r="N106" s="24">
        <f t="shared" si="32"/>
        <v>0</v>
      </c>
      <c r="O106" s="178"/>
      <c r="P106" s="18">
        <f t="shared" si="33"/>
        <v>0.91789999999999994</v>
      </c>
      <c r="Q106" s="179">
        <f t="shared" si="34"/>
        <v>8.2100000000000062E-2</v>
      </c>
      <c r="R106" s="28">
        <f t="shared" si="35"/>
        <v>0</v>
      </c>
      <c r="S106" s="27">
        <f t="shared" si="36"/>
        <v>0</v>
      </c>
      <c r="T106" s="26">
        <f t="shared" si="37"/>
        <v>0</v>
      </c>
    </row>
    <row r="107" spans="1:20" ht="26.25" x14ac:dyDescent="0.25">
      <c r="A107" s="212"/>
      <c r="B107" s="29" t="s">
        <v>141</v>
      </c>
      <c r="C107" s="16" t="s">
        <v>142</v>
      </c>
      <c r="D107" s="17"/>
      <c r="E107" s="18">
        <v>0.9476</v>
      </c>
      <c r="F107" s="19">
        <f t="shared" si="29"/>
        <v>0</v>
      </c>
      <c r="G107" s="20">
        <f t="shared" si="30"/>
        <v>0</v>
      </c>
      <c r="H107" s="106"/>
      <c r="I107" s="45"/>
      <c r="J107" s="17"/>
      <c r="K107" s="18">
        <v>0.95430000000000004</v>
      </c>
      <c r="L107" s="22">
        <f t="shared" si="31"/>
        <v>0</v>
      </c>
      <c r="M107" s="38"/>
      <c r="N107" s="24">
        <f t="shared" si="32"/>
        <v>0</v>
      </c>
      <c r="O107" s="178"/>
      <c r="P107" s="18">
        <f t="shared" si="33"/>
        <v>0.95094999999999996</v>
      </c>
      <c r="Q107" s="179">
        <f t="shared" si="34"/>
        <v>4.9050000000000038E-2</v>
      </c>
      <c r="R107" s="28">
        <f t="shared" si="35"/>
        <v>0</v>
      </c>
      <c r="S107" s="27">
        <f t="shared" si="36"/>
        <v>0</v>
      </c>
      <c r="T107" s="26">
        <f t="shared" si="37"/>
        <v>0</v>
      </c>
    </row>
    <row r="108" spans="1:20" ht="26.25" x14ac:dyDescent="0.25">
      <c r="A108" s="212"/>
      <c r="B108" s="29" t="s">
        <v>151</v>
      </c>
      <c r="C108" s="16" t="s">
        <v>152</v>
      </c>
      <c r="D108" s="17"/>
      <c r="E108" s="18">
        <v>0.95140000000000002</v>
      </c>
      <c r="F108" s="19">
        <f t="shared" si="29"/>
        <v>0</v>
      </c>
      <c r="G108" s="20">
        <f t="shared" si="30"/>
        <v>0</v>
      </c>
      <c r="H108" s="106"/>
      <c r="I108" s="45"/>
      <c r="J108" s="17"/>
      <c r="K108" s="18">
        <v>0.95850000000000002</v>
      </c>
      <c r="L108" s="22">
        <f t="shared" si="31"/>
        <v>0</v>
      </c>
      <c r="M108" s="38"/>
      <c r="N108" s="24">
        <f t="shared" si="32"/>
        <v>0</v>
      </c>
      <c r="O108" s="178"/>
      <c r="P108" s="18">
        <f t="shared" si="33"/>
        <v>0.95494999999999997</v>
      </c>
      <c r="Q108" s="179">
        <f t="shared" si="34"/>
        <v>4.5050000000000034E-2</v>
      </c>
      <c r="R108" s="28">
        <f t="shared" si="35"/>
        <v>0</v>
      </c>
      <c r="S108" s="27">
        <f t="shared" si="36"/>
        <v>0</v>
      </c>
      <c r="T108" s="26">
        <f t="shared" si="37"/>
        <v>0</v>
      </c>
    </row>
    <row r="109" spans="1:20" ht="26.25" x14ac:dyDescent="0.25">
      <c r="A109" s="212"/>
      <c r="B109" s="29" t="s">
        <v>143</v>
      </c>
      <c r="C109" s="16" t="s">
        <v>144</v>
      </c>
      <c r="D109" s="17"/>
      <c r="E109" s="18">
        <v>0.94889999999999997</v>
      </c>
      <c r="F109" s="19">
        <f t="shared" si="29"/>
        <v>0</v>
      </c>
      <c r="G109" s="20">
        <f t="shared" si="30"/>
        <v>0</v>
      </c>
      <c r="H109" s="106"/>
      <c r="I109" s="45"/>
      <c r="J109" s="17"/>
      <c r="K109" s="18">
        <v>0.96640000000000004</v>
      </c>
      <c r="L109" s="22">
        <f t="shared" si="31"/>
        <v>0</v>
      </c>
      <c r="M109" s="38"/>
      <c r="N109" s="24">
        <f t="shared" si="32"/>
        <v>0</v>
      </c>
      <c r="O109" s="178"/>
      <c r="P109" s="18">
        <f t="shared" si="33"/>
        <v>0.95765</v>
      </c>
      <c r="Q109" s="179">
        <f t="shared" si="34"/>
        <v>4.2349999999999999E-2</v>
      </c>
      <c r="R109" s="28">
        <f t="shared" si="35"/>
        <v>0</v>
      </c>
      <c r="S109" s="27">
        <f t="shared" si="36"/>
        <v>0</v>
      </c>
      <c r="T109" s="26">
        <f t="shared" si="37"/>
        <v>0</v>
      </c>
    </row>
    <row r="110" spans="1:20" x14ac:dyDescent="0.25">
      <c r="A110" s="212"/>
      <c r="B110" s="29">
        <v>60</v>
      </c>
      <c r="C110" s="16" t="s">
        <v>158</v>
      </c>
      <c r="D110" s="17"/>
      <c r="E110" s="18">
        <v>0.96399999999999997</v>
      </c>
      <c r="F110" s="19">
        <f t="shared" si="29"/>
        <v>0</v>
      </c>
      <c r="G110" s="20">
        <f t="shared" si="30"/>
        <v>0</v>
      </c>
      <c r="H110" s="106"/>
      <c r="I110" s="45"/>
      <c r="J110" s="17"/>
      <c r="K110" s="18">
        <v>0.9516</v>
      </c>
      <c r="L110" s="22">
        <f t="shared" si="31"/>
        <v>0</v>
      </c>
      <c r="M110" s="38"/>
      <c r="N110" s="24">
        <f t="shared" si="32"/>
        <v>0</v>
      </c>
      <c r="O110" s="178"/>
      <c r="P110" s="18">
        <f t="shared" si="33"/>
        <v>0.95779999999999998</v>
      </c>
      <c r="Q110" s="179">
        <f t="shared" si="34"/>
        <v>4.2200000000000015E-2</v>
      </c>
      <c r="R110" s="28">
        <f t="shared" si="35"/>
        <v>0</v>
      </c>
      <c r="S110" s="27">
        <f t="shared" si="36"/>
        <v>0</v>
      </c>
      <c r="T110" s="26">
        <f t="shared" si="37"/>
        <v>0</v>
      </c>
    </row>
    <row r="111" spans="1:20" x14ac:dyDescent="0.25">
      <c r="A111" s="212"/>
      <c r="B111" s="29" t="s">
        <v>154</v>
      </c>
      <c r="C111" s="16" t="s">
        <v>155</v>
      </c>
      <c r="D111" s="17"/>
      <c r="E111" s="18">
        <v>0.96179999999999999</v>
      </c>
      <c r="F111" s="19">
        <f t="shared" si="29"/>
        <v>0</v>
      </c>
      <c r="G111" s="20">
        <f t="shared" si="30"/>
        <v>0</v>
      </c>
      <c r="H111" s="106"/>
      <c r="I111" s="45"/>
      <c r="J111" s="17"/>
      <c r="K111" s="18">
        <v>0.96550000000000002</v>
      </c>
      <c r="L111" s="22">
        <f t="shared" si="31"/>
        <v>0</v>
      </c>
      <c r="M111" s="38"/>
      <c r="N111" s="24">
        <f t="shared" si="32"/>
        <v>0</v>
      </c>
      <c r="O111" s="178"/>
      <c r="P111" s="18">
        <f t="shared" si="33"/>
        <v>0.96365000000000001</v>
      </c>
      <c r="Q111" s="179">
        <f t="shared" si="34"/>
        <v>3.6349999999999993E-2</v>
      </c>
      <c r="R111" s="28">
        <f t="shared" si="35"/>
        <v>0</v>
      </c>
      <c r="S111" s="27">
        <f t="shared" si="36"/>
        <v>0</v>
      </c>
      <c r="T111" s="26">
        <f t="shared" si="37"/>
        <v>0</v>
      </c>
    </row>
    <row r="112" spans="1:20" ht="26.25" x14ac:dyDescent="0.25">
      <c r="A112" s="212"/>
      <c r="B112" s="29" t="s">
        <v>149</v>
      </c>
      <c r="C112" s="16" t="s">
        <v>150</v>
      </c>
      <c r="D112" s="17"/>
      <c r="E112" s="18">
        <v>0.95530000000000004</v>
      </c>
      <c r="F112" s="19">
        <f t="shared" si="29"/>
        <v>0</v>
      </c>
      <c r="G112" s="20">
        <f t="shared" si="30"/>
        <v>0</v>
      </c>
      <c r="H112" s="106"/>
      <c r="I112" s="45"/>
      <c r="J112" s="17"/>
      <c r="K112" s="18">
        <v>0.97250000000000003</v>
      </c>
      <c r="L112" s="22">
        <f t="shared" si="31"/>
        <v>0</v>
      </c>
      <c r="M112" s="38"/>
      <c r="N112" s="24">
        <f t="shared" si="32"/>
        <v>0</v>
      </c>
      <c r="O112" s="178"/>
      <c r="P112" s="18">
        <f t="shared" si="33"/>
        <v>0.96389999999999998</v>
      </c>
      <c r="Q112" s="179">
        <f t="shared" si="34"/>
        <v>3.6100000000000021E-2</v>
      </c>
      <c r="R112" s="28">
        <f t="shared" si="35"/>
        <v>0</v>
      </c>
      <c r="S112" s="27">
        <f t="shared" si="36"/>
        <v>0</v>
      </c>
      <c r="T112" s="26">
        <f t="shared" si="37"/>
        <v>0</v>
      </c>
    </row>
    <row r="113" spans="1:20" ht="26.25" x14ac:dyDescent="0.25">
      <c r="A113" s="212"/>
      <c r="B113" s="29">
        <v>52</v>
      </c>
      <c r="C113" s="16" t="s">
        <v>140</v>
      </c>
      <c r="D113" s="17"/>
      <c r="E113" s="18">
        <v>0.95750000000000002</v>
      </c>
      <c r="F113" s="19">
        <f t="shared" si="29"/>
        <v>0</v>
      </c>
      <c r="G113" s="20">
        <f t="shared" si="30"/>
        <v>0</v>
      </c>
      <c r="H113" s="106"/>
      <c r="I113" s="45"/>
      <c r="J113" s="17"/>
      <c r="K113" s="18">
        <v>0.97170000000000001</v>
      </c>
      <c r="L113" s="22">
        <f t="shared" si="31"/>
        <v>0</v>
      </c>
      <c r="M113" s="38"/>
      <c r="N113" s="24">
        <f t="shared" si="32"/>
        <v>0</v>
      </c>
      <c r="O113" s="178"/>
      <c r="P113" s="18">
        <f t="shared" si="33"/>
        <v>0.96460000000000001</v>
      </c>
      <c r="Q113" s="179">
        <f t="shared" si="34"/>
        <v>3.5399999999999987E-2</v>
      </c>
      <c r="R113" s="28">
        <f t="shared" si="35"/>
        <v>0</v>
      </c>
      <c r="S113" s="27">
        <f t="shared" si="36"/>
        <v>0</v>
      </c>
      <c r="T113" s="26">
        <f t="shared" si="37"/>
        <v>0</v>
      </c>
    </row>
    <row r="114" spans="1:20" ht="26.25" x14ac:dyDescent="0.25">
      <c r="A114" s="212"/>
      <c r="B114" s="29" t="s">
        <v>147</v>
      </c>
      <c r="C114" s="16" t="s">
        <v>148</v>
      </c>
      <c r="D114" s="17"/>
      <c r="E114" s="30">
        <v>0.98109999999999997</v>
      </c>
      <c r="F114" s="19">
        <f t="shared" si="29"/>
        <v>0</v>
      </c>
      <c r="G114" s="20">
        <f t="shared" si="30"/>
        <v>0</v>
      </c>
      <c r="H114" s="47"/>
      <c r="I114" s="45"/>
      <c r="J114" s="17"/>
      <c r="K114" s="30">
        <v>0.9536</v>
      </c>
      <c r="L114" s="22">
        <f t="shared" si="31"/>
        <v>0</v>
      </c>
      <c r="M114" s="38"/>
      <c r="N114" s="24">
        <f t="shared" si="32"/>
        <v>0</v>
      </c>
      <c r="O114" s="178"/>
      <c r="P114" s="18">
        <f t="shared" si="33"/>
        <v>0.96734999999999993</v>
      </c>
      <c r="Q114" s="179">
        <f t="shared" si="34"/>
        <v>3.2650000000000068E-2</v>
      </c>
      <c r="R114" s="28">
        <f t="shared" si="35"/>
        <v>0</v>
      </c>
      <c r="S114" s="27">
        <f t="shared" si="36"/>
        <v>0</v>
      </c>
      <c r="T114" s="26">
        <f t="shared" si="37"/>
        <v>0</v>
      </c>
    </row>
    <row r="115" spans="1:20" ht="26.25" x14ac:dyDescent="0.25">
      <c r="A115" s="212"/>
      <c r="B115" s="29">
        <v>141</v>
      </c>
      <c r="C115" s="16" t="s">
        <v>170</v>
      </c>
      <c r="D115" s="17"/>
      <c r="E115" s="18">
        <v>0.98180000000000001</v>
      </c>
      <c r="F115" s="19">
        <f t="shared" si="29"/>
        <v>0</v>
      </c>
      <c r="G115" s="20">
        <f t="shared" si="30"/>
        <v>0</v>
      </c>
      <c r="H115" s="106"/>
      <c r="I115" s="36"/>
      <c r="J115" s="17"/>
      <c r="K115" s="18">
        <v>0.95389999999999997</v>
      </c>
      <c r="L115" s="22">
        <f t="shared" si="31"/>
        <v>0</v>
      </c>
      <c r="M115" s="38"/>
      <c r="N115" s="24">
        <f t="shared" si="32"/>
        <v>0</v>
      </c>
      <c r="O115" s="178"/>
      <c r="P115" s="18">
        <f t="shared" si="33"/>
        <v>0.96784999999999999</v>
      </c>
      <c r="Q115" s="179">
        <f t="shared" si="34"/>
        <v>3.2150000000000012E-2</v>
      </c>
      <c r="R115" s="28">
        <f t="shared" si="35"/>
        <v>0</v>
      </c>
      <c r="S115" s="27">
        <f t="shared" si="36"/>
        <v>0</v>
      </c>
      <c r="T115" s="26">
        <f t="shared" si="37"/>
        <v>0</v>
      </c>
    </row>
    <row r="116" spans="1:20" x14ac:dyDescent="0.25">
      <c r="A116" s="212"/>
      <c r="B116" s="29" t="s">
        <v>167</v>
      </c>
      <c r="C116" s="16" t="s">
        <v>168</v>
      </c>
      <c r="D116" s="17"/>
      <c r="E116" s="18">
        <v>0.95699999999999996</v>
      </c>
      <c r="F116" s="19">
        <f t="shared" si="29"/>
        <v>0</v>
      </c>
      <c r="G116" s="20">
        <f t="shared" si="30"/>
        <v>0</v>
      </c>
      <c r="H116" s="106"/>
      <c r="I116" s="45"/>
      <c r="J116" s="17"/>
      <c r="K116" s="18">
        <v>0.97950000000000004</v>
      </c>
      <c r="L116" s="22">
        <f t="shared" si="31"/>
        <v>0</v>
      </c>
      <c r="M116" s="38"/>
      <c r="N116" s="24">
        <f t="shared" si="32"/>
        <v>0</v>
      </c>
      <c r="O116" s="178"/>
      <c r="P116" s="18">
        <f t="shared" si="33"/>
        <v>0.96825000000000006</v>
      </c>
      <c r="Q116" s="179">
        <f t="shared" si="34"/>
        <v>3.1749999999999945E-2</v>
      </c>
      <c r="R116" s="28">
        <f t="shared" si="35"/>
        <v>0</v>
      </c>
      <c r="S116" s="27">
        <f t="shared" si="36"/>
        <v>0</v>
      </c>
      <c r="T116" s="26">
        <f t="shared" si="37"/>
        <v>0</v>
      </c>
    </row>
    <row r="117" spans="1:20" x14ac:dyDescent="0.25">
      <c r="A117" s="212"/>
      <c r="B117" s="29">
        <v>59</v>
      </c>
      <c r="C117" s="16" t="s">
        <v>157</v>
      </c>
      <c r="D117" s="17"/>
      <c r="E117" s="18">
        <v>0.97829999999999995</v>
      </c>
      <c r="F117" s="19">
        <f t="shared" si="29"/>
        <v>0</v>
      </c>
      <c r="G117" s="20">
        <f t="shared" si="30"/>
        <v>0</v>
      </c>
      <c r="H117" s="106"/>
      <c r="I117" s="45"/>
      <c r="J117" s="17"/>
      <c r="K117" s="30">
        <v>0.9708</v>
      </c>
      <c r="L117" s="22">
        <f t="shared" si="31"/>
        <v>0</v>
      </c>
      <c r="M117" s="38"/>
      <c r="N117" s="24">
        <f t="shared" si="32"/>
        <v>0</v>
      </c>
      <c r="O117" s="178"/>
      <c r="P117" s="18">
        <f t="shared" si="33"/>
        <v>0.97455000000000003</v>
      </c>
      <c r="Q117" s="179">
        <f t="shared" si="34"/>
        <v>2.5449999999999973E-2</v>
      </c>
      <c r="R117" s="28">
        <f t="shared" si="35"/>
        <v>0</v>
      </c>
      <c r="S117" s="27">
        <f t="shared" si="36"/>
        <v>0</v>
      </c>
      <c r="T117" s="26">
        <f t="shared" si="37"/>
        <v>0</v>
      </c>
    </row>
    <row r="118" spans="1:20" ht="26.25" x14ac:dyDescent="0.25">
      <c r="A118" s="212"/>
      <c r="B118" s="29">
        <v>146</v>
      </c>
      <c r="C118" s="16" t="s">
        <v>171</v>
      </c>
      <c r="D118" s="44"/>
      <c r="E118" s="18">
        <v>0.96840000000000004</v>
      </c>
      <c r="F118" s="19">
        <f t="shared" si="29"/>
        <v>0</v>
      </c>
      <c r="G118" s="20">
        <f t="shared" si="30"/>
        <v>0</v>
      </c>
      <c r="H118" s="106"/>
      <c r="I118" s="36"/>
      <c r="J118" s="50"/>
      <c r="K118" s="18">
        <v>0.98380000000000001</v>
      </c>
      <c r="L118" s="22">
        <f t="shared" si="31"/>
        <v>0</v>
      </c>
      <c r="M118" s="38"/>
      <c r="N118" s="24">
        <f t="shared" si="32"/>
        <v>0</v>
      </c>
      <c r="O118" s="178"/>
      <c r="P118" s="18">
        <f t="shared" si="33"/>
        <v>0.97609999999999997</v>
      </c>
      <c r="Q118" s="179">
        <f t="shared" si="34"/>
        <v>2.3900000000000032E-2</v>
      </c>
      <c r="R118" s="28">
        <f t="shared" si="35"/>
        <v>0</v>
      </c>
      <c r="S118" s="27">
        <f t="shared" si="36"/>
        <v>0</v>
      </c>
      <c r="T118" s="26">
        <f t="shared" si="37"/>
        <v>0</v>
      </c>
    </row>
    <row r="119" spans="1:20" x14ac:dyDescent="0.25">
      <c r="A119" s="212"/>
      <c r="B119" s="29">
        <v>58</v>
      </c>
      <c r="C119" s="16" t="s">
        <v>156</v>
      </c>
      <c r="D119" s="17"/>
      <c r="E119" s="18">
        <v>0.97840000000000005</v>
      </c>
      <c r="F119" s="19">
        <f t="shared" si="29"/>
        <v>0</v>
      </c>
      <c r="G119" s="20">
        <f t="shared" si="30"/>
        <v>0</v>
      </c>
      <c r="H119" s="106"/>
      <c r="I119" s="45"/>
      <c r="J119" s="17"/>
      <c r="K119" s="18">
        <v>0.9788</v>
      </c>
      <c r="L119" s="22">
        <f t="shared" si="31"/>
        <v>0</v>
      </c>
      <c r="M119" s="38"/>
      <c r="N119" s="24">
        <f t="shared" si="32"/>
        <v>0</v>
      </c>
      <c r="O119" s="178"/>
      <c r="P119" s="18">
        <f t="shared" si="33"/>
        <v>0.97860000000000003</v>
      </c>
      <c r="Q119" s="179">
        <f t="shared" si="34"/>
        <v>2.1399999999999975E-2</v>
      </c>
      <c r="R119" s="28">
        <f t="shared" si="35"/>
        <v>0</v>
      </c>
      <c r="S119" s="27">
        <f t="shared" si="36"/>
        <v>0</v>
      </c>
      <c r="T119" s="26">
        <f t="shared" si="37"/>
        <v>0</v>
      </c>
    </row>
    <row r="120" spans="1:20" x14ac:dyDescent="0.25">
      <c r="A120" s="212"/>
      <c r="B120" s="29" t="s">
        <v>161</v>
      </c>
      <c r="C120" s="16" t="s">
        <v>162</v>
      </c>
      <c r="D120" s="17"/>
      <c r="E120" s="18">
        <v>0.98080000000000001</v>
      </c>
      <c r="F120" s="19">
        <f t="shared" si="29"/>
        <v>0</v>
      </c>
      <c r="G120" s="20">
        <f t="shared" si="30"/>
        <v>0</v>
      </c>
      <c r="H120" s="106"/>
      <c r="I120" s="45"/>
      <c r="J120" s="17"/>
      <c r="K120" s="18">
        <v>0.97640000000000005</v>
      </c>
      <c r="L120" s="22">
        <f t="shared" si="31"/>
        <v>0</v>
      </c>
      <c r="M120" s="38"/>
      <c r="N120" s="24">
        <f t="shared" si="32"/>
        <v>0</v>
      </c>
      <c r="O120" s="178"/>
      <c r="P120" s="18">
        <f t="shared" si="33"/>
        <v>0.97860000000000003</v>
      </c>
      <c r="Q120" s="179">
        <f t="shared" si="34"/>
        <v>2.1399999999999975E-2</v>
      </c>
      <c r="R120" s="28">
        <f t="shared" si="35"/>
        <v>0</v>
      </c>
      <c r="S120" s="27">
        <f t="shared" si="36"/>
        <v>0</v>
      </c>
      <c r="T120" s="26">
        <f t="shared" si="37"/>
        <v>0</v>
      </c>
    </row>
    <row r="121" spans="1:20" ht="26.25" x14ac:dyDescent="0.25">
      <c r="A121" s="212"/>
      <c r="B121" s="29" t="s">
        <v>165</v>
      </c>
      <c r="C121" s="16" t="s">
        <v>166</v>
      </c>
      <c r="D121" s="17"/>
      <c r="E121" s="18">
        <v>0.98019999999999996</v>
      </c>
      <c r="F121" s="19">
        <f t="shared" si="29"/>
        <v>0</v>
      </c>
      <c r="G121" s="20">
        <f t="shared" si="30"/>
        <v>0</v>
      </c>
      <c r="H121" s="106"/>
      <c r="I121" s="45"/>
      <c r="J121" s="17"/>
      <c r="K121" s="18">
        <v>0.98219999999999996</v>
      </c>
      <c r="L121" s="22">
        <f t="shared" si="31"/>
        <v>0</v>
      </c>
      <c r="M121" s="38"/>
      <c r="N121" s="24">
        <f t="shared" si="32"/>
        <v>0</v>
      </c>
      <c r="O121" s="178"/>
      <c r="P121" s="18">
        <f t="shared" si="33"/>
        <v>0.98119999999999996</v>
      </c>
      <c r="Q121" s="179">
        <f t="shared" si="34"/>
        <v>1.8800000000000039E-2</v>
      </c>
      <c r="R121" s="28">
        <f t="shared" si="35"/>
        <v>0</v>
      </c>
      <c r="S121" s="27">
        <f t="shared" si="36"/>
        <v>0</v>
      </c>
      <c r="T121" s="26">
        <f t="shared" si="37"/>
        <v>0</v>
      </c>
    </row>
    <row r="122" spans="1:20" x14ac:dyDescent="0.25">
      <c r="A122" s="212"/>
      <c r="B122" s="29" t="s">
        <v>329</v>
      </c>
      <c r="C122" s="16" t="s">
        <v>153</v>
      </c>
      <c r="D122" s="17"/>
      <c r="E122" s="18">
        <v>0.99960000000000004</v>
      </c>
      <c r="F122" s="19">
        <f t="shared" si="29"/>
        <v>0</v>
      </c>
      <c r="G122" s="20">
        <f t="shared" si="30"/>
        <v>0</v>
      </c>
      <c r="H122" s="106"/>
      <c r="I122" s="45"/>
      <c r="J122" s="17"/>
      <c r="K122" s="18">
        <v>0.96870000000000001</v>
      </c>
      <c r="L122" s="22">
        <f t="shared" si="31"/>
        <v>0</v>
      </c>
      <c r="M122" s="38"/>
      <c r="N122" s="24">
        <f t="shared" si="32"/>
        <v>0</v>
      </c>
      <c r="O122" s="178"/>
      <c r="P122" s="18">
        <f t="shared" si="33"/>
        <v>0.98415000000000008</v>
      </c>
      <c r="Q122" s="179">
        <f t="shared" si="34"/>
        <v>1.584999999999992E-2</v>
      </c>
      <c r="R122" s="28">
        <f t="shared" si="35"/>
        <v>0</v>
      </c>
      <c r="S122" s="27">
        <f t="shared" si="36"/>
        <v>0</v>
      </c>
      <c r="T122" s="26">
        <f t="shared" si="37"/>
        <v>0</v>
      </c>
    </row>
    <row r="123" spans="1:20" ht="26.25" x14ac:dyDescent="0.25">
      <c r="A123" s="212"/>
      <c r="B123" s="29" t="s">
        <v>163</v>
      </c>
      <c r="C123" s="16" t="s">
        <v>164</v>
      </c>
      <c r="D123" s="17"/>
      <c r="E123" s="18">
        <v>0.98540000000000005</v>
      </c>
      <c r="F123" s="19">
        <f t="shared" si="29"/>
        <v>0</v>
      </c>
      <c r="G123" s="20">
        <f t="shared" si="30"/>
        <v>0</v>
      </c>
      <c r="H123" s="106"/>
      <c r="I123" s="45"/>
      <c r="J123" s="17"/>
      <c r="K123" s="18">
        <v>0.98360000000000003</v>
      </c>
      <c r="L123" s="22">
        <f t="shared" si="31"/>
        <v>0</v>
      </c>
      <c r="M123" s="38"/>
      <c r="N123" s="24">
        <f t="shared" si="32"/>
        <v>0</v>
      </c>
      <c r="O123" s="178"/>
      <c r="P123" s="18">
        <f t="shared" si="33"/>
        <v>0.98450000000000004</v>
      </c>
      <c r="Q123" s="179">
        <f t="shared" si="34"/>
        <v>1.5499999999999958E-2</v>
      </c>
      <c r="R123" s="28">
        <f t="shared" si="35"/>
        <v>0</v>
      </c>
      <c r="S123" s="27">
        <f t="shared" si="36"/>
        <v>0</v>
      </c>
      <c r="T123" s="26">
        <f t="shared" si="37"/>
        <v>0</v>
      </c>
    </row>
    <row r="124" spans="1:20" ht="26.25" x14ac:dyDescent="0.25">
      <c r="A124" s="212"/>
      <c r="B124" s="29">
        <v>140</v>
      </c>
      <c r="C124" s="16" t="s">
        <v>169</v>
      </c>
      <c r="D124" s="17"/>
      <c r="E124" s="18">
        <v>0.99880000000000002</v>
      </c>
      <c r="F124" s="19">
        <f t="shared" si="29"/>
        <v>0</v>
      </c>
      <c r="G124" s="20">
        <f t="shared" si="30"/>
        <v>0</v>
      </c>
      <c r="H124" s="106"/>
      <c r="I124" s="36"/>
      <c r="J124" s="17"/>
      <c r="K124" s="18">
        <v>0.99960000000000004</v>
      </c>
      <c r="L124" s="22">
        <f t="shared" si="31"/>
        <v>0</v>
      </c>
      <c r="M124" s="38"/>
      <c r="N124" s="24">
        <f t="shared" si="32"/>
        <v>0</v>
      </c>
      <c r="O124" s="178"/>
      <c r="P124" s="18">
        <f t="shared" si="33"/>
        <v>0.99920000000000009</v>
      </c>
      <c r="Q124" s="179">
        <f t="shared" si="34"/>
        <v>7.9999999999991189E-4</v>
      </c>
      <c r="R124" s="28">
        <f t="shared" si="35"/>
        <v>0</v>
      </c>
      <c r="S124" s="27">
        <f t="shared" si="36"/>
        <v>0</v>
      </c>
      <c r="T124" s="26">
        <f t="shared" si="37"/>
        <v>0</v>
      </c>
    </row>
    <row r="125" spans="1:20" x14ac:dyDescent="0.25">
      <c r="A125" s="212"/>
      <c r="B125" s="29"/>
      <c r="C125" s="16"/>
      <c r="D125" s="44"/>
      <c r="E125" s="18"/>
      <c r="F125" s="19"/>
      <c r="G125" s="105"/>
      <c r="H125" s="106"/>
      <c r="I125" s="45"/>
      <c r="J125" s="46"/>
      <c r="K125" s="18"/>
      <c r="L125" s="22"/>
      <c r="M125" s="37"/>
      <c r="N125" s="108"/>
      <c r="O125" s="106"/>
      <c r="P125" s="18"/>
      <c r="Q125" s="179"/>
      <c r="R125" s="28"/>
      <c r="S125" s="27"/>
      <c r="T125" s="26"/>
    </row>
    <row r="126" spans="1:20" x14ac:dyDescent="0.25">
      <c r="A126" s="212"/>
      <c r="B126" s="29"/>
      <c r="C126" s="16"/>
      <c r="D126" s="44"/>
      <c r="E126" s="18"/>
      <c r="F126" s="19"/>
      <c r="G126" s="105"/>
      <c r="H126" s="106"/>
      <c r="I126" s="48"/>
      <c r="J126" s="46"/>
      <c r="K126" s="18"/>
      <c r="L126" s="22"/>
      <c r="M126" s="37"/>
      <c r="N126" s="108"/>
      <c r="O126" s="106"/>
      <c r="P126" s="18"/>
      <c r="Q126" s="179"/>
      <c r="R126" s="119"/>
      <c r="S126" s="27"/>
      <c r="T126" s="26"/>
    </row>
    <row r="127" spans="1:20" x14ac:dyDescent="0.25">
      <c r="A127" s="112"/>
      <c r="B127" s="29"/>
      <c r="C127" s="16"/>
      <c r="D127" s="44"/>
      <c r="E127" s="18"/>
      <c r="F127" s="19"/>
      <c r="G127" s="105"/>
      <c r="H127" s="106"/>
      <c r="I127" s="48"/>
      <c r="J127" s="46"/>
      <c r="K127" s="18"/>
      <c r="L127" s="22"/>
      <c r="M127" s="37"/>
      <c r="N127" s="108"/>
      <c r="O127" s="106"/>
      <c r="P127" s="18"/>
      <c r="Q127" s="179"/>
      <c r="R127" s="28"/>
      <c r="S127" s="27"/>
      <c r="T127" s="26"/>
    </row>
    <row r="128" spans="1:20" x14ac:dyDescent="0.25">
      <c r="A128" s="212" t="s">
        <v>333</v>
      </c>
      <c r="B128" s="29" t="s">
        <v>335</v>
      </c>
      <c r="C128" s="16" t="s">
        <v>197</v>
      </c>
      <c r="D128" s="17"/>
      <c r="E128" s="18">
        <v>0.95230000000000004</v>
      </c>
      <c r="F128" s="19">
        <f t="shared" ref="F128:F158" si="38">D128*E128</f>
        <v>0</v>
      </c>
      <c r="G128" s="20">
        <f t="shared" ref="G128:G158" si="39">D128-F128</f>
        <v>0</v>
      </c>
      <c r="H128" s="106"/>
      <c r="I128" s="45"/>
      <c r="J128" s="17"/>
      <c r="K128" s="18">
        <v>0.90820000000000001</v>
      </c>
      <c r="L128" s="22">
        <f t="shared" ref="L128:L158" si="40">J128*K128</f>
        <v>0</v>
      </c>
      <c r="M128" s="23"/>
      <c r="N128" s="24">
        <f t="shared" ref="N128:N158" si="41">J128-L128</f>
        <v>0</v>
      </c>
      <c r="O128" s="178"/>
      <c r="P128" s="18">
        <f t="shared" ref="P128:P158" si="42">(E128+K128)/2</f>
        <v>0.93025000000000002</v>
      </c>
      <c r="Q128" s="179">
        <f t="shared" ref="Q128:Q158" si="43">(1-P128)</f>
        <v>6.9749999999999979E-2</v>
      </c>
      <c r="R128" s="28">
        <f t="shared" ref="R128:R158" si="44">(G128+N128)/2</f>
        <v>0</v>
      </c>
      <c r="S128" s="27">
        <f t="shared" ref="S128:S158" si="45">G128+N128</f>
        <v>0</v>
      </c>
      <c r="T128" s="26">
        <f t="shared" ref="T128:T158" si="46">((D128+J128)/2)</f>
        <v>0</v>
      </c>
    </row>
    <row r="129" spans="1:20" ht="26.25" x14ac:dyDescent="0.25">
      <c r="A129" s="212"/>
      <c r="B129" s="29" t="s">
        <v>213</v>
      </c>
      <c r="C129" s="16" t="s">
        <v>214</v>
      </c>
      <c r="D129" s="17"/>
      <c r="E129" s="18">
        <v>0.96630000000000005</v>
      </c>
      <c r="F129" s="19">
        <f t="shared" si="38"/>
        <v>0</v>
      </c>
      <c r="G129" s="20">
        <f t="shared" si="39"/>
        <v>0</v>
      </c>
      <c r="H129" s="106"/>
      <c r="I129" s="45"/>
      <c r="J129" s="17"/>
      <c r="K129" s="18">
        <v>0.91300000000000003</v>
      </c>
      <c r="L129" s="22">
        <f t="shared" si="40"/>
        <v>0</v>
      </c>
      <c r="M129" s="23"/>
      <c r="N129" s="24">
        <f t="shared" si="41"/>
        <v>0</v>
      </c>
      <c r="O129" s="178"/>
      <c r="P129" s="18">
        <f t="shared" si="42"/>
        <v>0.9396500000000001</v>
      </c>
      <c r="Q129" s="179">
        <f t="shared" si="43"/>
        <v>6.0349999999999904E-2</v>
      </c>
      <c r="R129" s="28">
        <f t="shared" si="44"/>
        <v>0</v>
      </c>
      <c r="S129" s="27">
        <f t="shared" si="45"/>
        <v>0</v>
      </c>
      <c r="T129" s="26">
        <f t="shared" si="46"/>
        <v>0</v>
      </c>
    </row>
    <row r="130" spans="1:20" x14ac:dyDescent="0.25">
      <c r="A130" s="212"/>
      <c r="B130" s="29" t="s">
        <v>191</v>
      </c>
      <c r="C130" s="16" t="s">
        <v>192</v>
      </c>
      <c r="D130" s="17"/>
      <c r="E130" s="18">
        <v>0.92889999999999995</v>
      </c>
      <c r="F130" s="19">
        <f t="shared" si="38"/>
        <v>0</v>
      </c>
      <c r="G130" s="20">
        <f t="shared" si="39"/>
        <v>0</v>
      </c>
      <c r="H130" s="106"/>
      <c r="I130" s="45"/>
      <c r="J130" s="17"/>
      <c r="K130" s="18">
        <v>0.95879999999999999</v>
      </c>
      <c r="L130" s="22">
        <f t="shared" si="40"/>
        <v>0</v>
      </c>
      <c r="M130" s="23"/>
      <c r="N130" s="24">
        <f t="shared" si="41"/>
        <v>0</v>
      </c>
      <c r="O130" s="178"/>
      <c r="P130" s="18">
        <f t="shared" si="42"/>
        <v>0.94384999999999997</v>
      </c>
      <c r="Q130" s="179">
        <f t="shared" si="43"/>
        <v>5.6150000000000033E-2</v>
      </c>
      <c r="R130" s="28">
        <f t="shared" si="44"/>
        <v>0</v>
      </c>
      <c r="S130" s="27">
        <f t="shared" si="45"/>
        <v>0</v>
      </c>
      <c r="T130" s="26">
        <f t="shared" si="46"/>
        <v>0</v>
      </c>
    </row>
    <row r="131" spans="1:20" x14ac:dyDescent="0.25">
      <c r="A131" s="212"/>
      <c r="B131" s="29" t="s">
        <v>185</v>
      </c>
      <c r="C131" s="16" t="s">
        <v>186</v>
      </c>
      <c r="D131" s="17"/>
      <c r="E131" s="18">
        <v>0.94340000000000002</v>
      </c>
      <c r="F131" s="19">
        <f t="shared" si="38"/>
        <v>0</v>
      </c>
      <c r="G131" s="20">
        <f t="shared" si="39"/>
        <v>0</v>
      </c>
      <c r="H131" s="106"/>
      <c r="I131" s="45"/>
      <c r="J131" s="17"/>
      <c r="K131" s="18">
        <v>0.94799999999999995</v>
      </c>
      <c r="L131" s="22">
        <f t="shared" si="40"/>
        <v>0</v>
      </c>
      <c r="M131" s="23"/>
      <c r="N131" s="24">
        <f t="shared" si="41"/>
        <v>0</v>
      </c>
      <c r="O131" s="178"/>
      <c r="P131" s="18">
        <f t="shared" si="42"/>
        <v>0.94569999999999999</v>
      </c>
      <c r="Q131" s="179">
        <f t="shared" si="43"/>
        <v>5.4300000000000015E-2</v>
      </c>
      <c r="R131" s="28">
        <f t="shared" si="44"/>
        <v>0</v>
      </c>
      <c r="S131" s="27">
        <f t="shared" si="45"/>
        <v>0</v>
      </c>
      <c r="T131" s="26">
        <f t="shared" si="46"/>
        <v>0</v>
      </c>
    </row>
    <row r="132" spans="1:20" ht="26.25" x14ac:dyDescent="0.25">
      <c r="A132" s="212"/>
      <c r="B132" s="29" t="s">
        <v>198</v>
      </c>
      <c r="C132" s="16" t="s">
        <v>199</v>
      </c>
      <c r="D132" s="17"/>
      <c r="E132" s="18">
        <v>0.93940000000000001</v>
      </c>
      <c r="F132" s="19">
        <f t="shared" si="38"/>
        <v>0</v>
      </c>
      <c r="G132" s="20">
        <f t="shared" si="39"/>
        <v>0</v>
      </c>
      <c r="H132" s="106"/>
      <c r="I132" s="45"/>
      <c r="J132" s="17"/>
      <c r="K132" s="18">
        <v>0.95389999999999997</v>
      </c>
      <c r="L132" s="22">
        <f t="shared" si="40"/>
        <v>0</v>
      </c>
      <c r="M132" s="23"/>
      <c r="N132" s="24">
        <f t="shared" si="41"/>
        <v>0</v>
      </c>
      <c r="O132" s="178"/>
      <c r="P132" s="18">
        <f t="shared" si="42"/>
        <v>0.94664999999999999</v>
      </c>
      <c r="Q132" s="179">
        <f t="shared" si="43"/>
        <v>5.3350000000000009E-2</v>
      </c>
      <c r="R132" s="28">
        <f t="shared" si="44"/>
        <v>0</v>
      </c>
      <c r="S132" s="27">
        <f t="shared" si="45"/>
        <v>0</v>
      </c>
      <c r="T132" s="26">
        <f t="shared" si="46"/>
        <v>0</v>
      </c>
    </row>
    <row r="133" spans="1:20" x14ac:dyDescent="0.25">
      <c r="A133" s="212"/>
      <c r="B133" s="29" t="s">
        <v>179</v>
      </c>
      <c r="C133" s="16" t="s">
        <v>180</v>
      </c>
      <c r="D133" s="17"/>
      <c r="E133" s="18">
        <v>0.9506</v>
      </c>
      <c r="F133" s="19">
        <f t="shared" si="38"/>
        <v>0</v>
      </c>
      <c r="G133" s="20">
        <f t="shared" si="39"/>
        <v>0</v>
      </c>
      <c r="H133" s="106"/>
      <c r="I133" s="45"/>
      <c r="J133" s="17"/>
      <c r="K133" s="18">
        <v>0.94320000000000004</v>
      </c>
      <c r="L133" s="22">
        <f t="shared" si="40"/>
        <v>0</v>
      </c>
      <c r="M133" s="23"/>
      <c r="N133" s="24">
        <f t="shared" si="41"/>
        <v>0</v>
      </c>
      <c r="O133" s="178"/>
      <c r="P133" s="18">
        <f t="shared" si="42"/>
        <v>0.94690000000000007</v>
      </c>
      <c r="Q133" s="179">
        <f t="shared" si="43"/>
        <v>5.3099999999999925E-2</v>
      </c>
      <c r="R133" s="28">
        <f t="shared" si="44"/>
        <v>0</v>
      </c>
      <c r="S133" s="27">
        <f t="shared" si="45"/>
        <v>0</v>
      </c>
      <c r="T133" s="26">
        <f t="shared" si="46"/>
        <v>0</v>
      </c>
    </row>
    <row r="134" spans="1:20" x14ac:dyDescent="0.25">
      <c r="A134" s="212"/>
      <c r="B134" s="29" t="s">
        <v>204</v>
      </c>
      <c r="C134" s="16" t="s">
        <v>205</v>
      </c>
      <c r="D134" s="17"/>
      <c r="E134" s="18">
        <v>0.94669999999999999</v>
      </c>
      <c r="F134" s="19">
        <f t="shared" si="38"/>
        <v>0</v>
      </c>
      <c r="G134" s="20">
        <f t="shared" si="39"/>
        <v>0</v>
      </c>
      <c r="H134" s="106"/>
      <c r="I134" s="45"/>
      <c r="J134" s="17"/>
      <c r="K134" s="18">
        <v>0.94940000000000002</v>
      </c>
      <c r="L134" s="22">
        <f t="shared" si="40"/>
        <v>0</v>
      </c>
      <c r="M134" s="23"/>
      <c r="N134" s="24">
        <f t="shared" si="41"/>
        <v>0</v>
      </c>
      <c r="O134" s="178"/>
      <c r="P134" s="18">
        <f t="shared" si="42"/>
        <v>0.94805000000000006</v>
      </c>
      <c r="Q134" s="179">
        <f t="shared" si="43"/>
        <v>5.1949999999999941E-2</v>
      </c>
      <c r="R134" s="28">
        <f t="shared" si="44"/>
        <v>0</v>
      </c>
      <c r="S134" s="27">
        <f t="shared" si="45"/>
        <v>0</v>
      </c>
      <c r="T134" s="26">
        <f t="shared" si="46"/>
        <v>0</v>
      </c>
    </row>
    <row r="135" spans="1:20" ht="26.25" x14ac:dyDescent="0.25">
      <c r="A135" s="212"/>
      <c r="B135" s="29" t="s">
        <v>206</v>
      </c>
      <c r="C135" s="16" t="s">
        <v>207</v>
      </c>
      <c r="D135" s="17"/>
      <c r="E135" s="18">
        <v>0.93569999999999998</v>
      </c>
      <c r="F135" s="19">
        <f t="shared" si="38"/>
        <v>0</v>
      </c>
      <c r="G135" s="20">
        <f t="shared" si="39"/>
        <v>0</v>
      </c>
      <c r="H135" s="106"/>
      <c r="I135" s="45"/>
      <c r="J135" s="17"/>
      <c r="K135" s="18">
        <v>0.96079999999999999</v>
      </c>
      <c r="L135" s="22">
        <f t="shared" si="40"/>
        <v>0</v>
      </c>
      <c r="M135" s="23"/>
      <c r="N135" s="24">
        <f t="shared" si="41"/>
        <v>0</v>
      </c>
      <c r="O135" s="178"/>
      <c r="P135" s="18">
        <f t="shared" si="42"/>
        <v>0.94825000000000004</v>
      </c>
      <c r="Q135" s="179">
        <f t="shared" si="43"/>
        <v>5.1749999999999963E-2</v>
      </c>
      <c r="R135" s="28">
        <f t="shared" si="44"/>
        <v>0</v>
      </c>
      <c r="S135" s="27">
        <f t="shared" si="45"/>
        <v>0</v>
      </c>
      <c r="T135" s="26">
        <f t="shared" si="46"/>
        <v>0</v>
      </c>
    </row>
    <row r="136" spans="1:20" ht="26.25" x14ac:dyDescent="0.25">
      <c r="A136" s="212"/>
      <c r="B136" s="29" t="s">
        <v>189</v>
      </c>
      <c r="C136" s="16" t="s">
        <v>190</v>
      </c>
      <c r="D136" s="17"/>
      <c r="E136" s="18">
        <v>0.95840000000000003</v>
      </c>
      <c r="F136" s="19">
        <f t="shared" si="38"/>
        <v>0</v>
      </c>
      <c r="G136" s="20">
        <f t="shared" si="39"/>
        <v>0</v>
      </c>
      <c r="H136" s="106"/>
      <c r="I136" s="45"/>
      <c r="J136" s="17"/>
      <c r="K136" s="18">
        <v>0.94899999999999995</v>
      </c>
      <c r="L136" s="22">
        <f t="shared" si="40"/>
        <v>0</v>
      </c>
      <c r="M136" s="23"/>
      <c r="N136" s="24">
        <f t="shared" si="41"/>
        <v>0</v>
      </c>
      <c r="O136" s="178"/>
      <c r="P136" s="18">
        <f t="shared" si="42"/>
        <v>0.95369999999999999</v>
      </c>
      <c r="Q136" s="179">
        <f t="shared" si="43"/>
        <v>4.6300000000000008E-2</v>
      </c>
      <c r="R136" s="28">
        <f t="shared" si="44"/>
        <v>0</v>
      </c>
      <c r="S136" s="27">
        <f t="shared" si="45"/>
        <v>0</v>
      </c>
      <c r="T136" s="26">
        <f t="shared" si="46"/>
        <v>0</v>
      </c>
    </row>
    <row r="137" spans="1:20" ht="26.25" x14ac:dyDescent="0.25">
      <c r="A137" s="212"/>
      <c r="B137" s="29" t="s">
        <v>177</v>
      </c>
      <c r="C137" s="16" t="s">
        <v>178</v>
      </c>
      <c r="D137" s="17"/>
      <c r="E137" s="18">
        <v>0.96089999999999998</v>
      </c>
      <c r="F137" s="19">
        <f t="shared" si="38"/>
        <v>0</v>
      </c>
      <c r="G137" s="20">
        <f t="shared" si="39"/>
        <v>0</v>
      </c>
      <c r="H137" s="106"/>
      <c r="I137" s="45"/>
      <c r="J137" s="17"/>
      <c r="K137" s="18">
        <v>0.95930000000000004</v>
      </c>
      <c r="L137" s="22">
        <f t="shared" si="40"/>
        <v>0</v>
      </c>
      <c r="M137" s="23"/>
      <c r="N137" s="24">
        <f t="shared" si="41"/>
        <v>0</v>
      </c>
      <c r="O137" s="178"/>
      <c r="P137" s="18">
        <f t="shared" si="42"/>
        <v>0.96009999999999995</v>
      </c>
      <c r="Q137" s="179">
        <f t="shared" si="43"/>
        <v>3.9900000000000047E-2</v>
      </c>
      <c r="R137" s="28">
        <f t="shared" si="44"/>
        <v>0</v>
      </c>
      <c r="S137" s="27">
        <f t="shared" si="45"/>
        <v>0</v>
      </c>
      <c r="T137" s="26">
        <f t="shared" si="46"/>
        <v>0</v>
      </c>
    </row>
    <row r="138" spans="1:20" x14ac:dyDescent="0.25">
      <c r="A138" s="212"/>
      <c r="B138" s="29">
        <v>66</v>
      </c>
      <c r="C138" s="16" t="s">
        <v>172</v>
      </c>
      <c r="D138" s="17"/>
      <c r="E138" s="18">
        <v>0.96189999999999998</v>
      </c>
      <c r="F138" s="19">
        <f t="shared" si="38"/>
        <v>0</v>
      </c>
      <c r="G138" s="20">
        <f t="shared" si="39"/>
        <v>0</v>
      </c>
      <c r="H138" s="106"/>
      <c r="I138" s="45"/>
      <c r="J138" s="17"/>
      <c r="K138" s="18">
        <v>0.96589999999999998</v>
      </c>
      <c r="L138" s="22">
        <f t="shared" si="40"/>
        <v>0</v>
      </c>
      <c r="M138" s="23"/>
      <c r="N138" s="24">
        <f t="shared" si="41"/>
        <v>0</v>
      </c>
      <c r="O138" s="178"/>
      <c r="P138" s="18">
        <f t="shared" si="42"/>
        <v>0.96389999999999998</v>
      </c>
      <c r="Q138" s="179">
        <f t="shared" si="43"/>
        <v>3.6100000000000021E-2</v>
      </c>
      <c r="R138" s="28">
        <f t="shared" si="44"/>
        <v>0</v>
      </c>
      <c r="S138" s="27">
        <f t="shared" si="45"/>
        <v>0</v>
      </c>
      <c r="T138" s="26">
        <f t="shared" si="46"/>
        <v>0</v>
      </c>
    </row>
    <row r="139" spans="1:20" x14ac:dyDescent="0.25">
      <c r="A139" s="212"/>
      <c r="B139" s="29" t="s">
        <v>200</v>
      </c>
      <c r="C139" s="16" t="s">
        <v>201</v>
      </c>
      <c r="D139" s="17"/>
      <c r="E139" s="18">
        <v>0.97189999999999999</v>
      </c>
      <c r="F139" s="19">
        <f t="shared" si="38"/>
        <v>0</v>
      </c>
      <c r="G139" s="20">
        <f t="shared" si="39"/>
        <v>0</v>
      </c>
      <c r="H139" s="106"/>
      <c r="I139" s="45"/>
      <c r="J139" s="17"/>
      <c r="K139" s="18">
        <v>0.96789999999999998</v>
      </c>
      <c r="L139" s="22">
        <f t="shared" si="40"/>
        <v>0</v>
      </c>
      <c r="M139" s="23"/>
      <c r="N139" s="24">
        <f t="shared" si="41"/>
        <v>0</v>
      </c>
      <c r="O139" s="178"/>
      <c r="P139" s="18">
        <f t="shared" si="42"/>
        <v>0.96989999999999998</v>
      </c>
      <c r="Q139" s="179">
        <f t="shared" si="43"/>
        <v>3.0100000000000016E-2</v>
      </c>
      <c r="R139" s="28">
        <f t="shared" si="44"/>
        <v>0</v>
      </c>
      <c r="S139" s="27">
        <f t="shared" si="45"/>
        <v>0</v>
      </c>
      <c r="T139" s="26">
        <f t="shared" si="46"/>
        <v>0</v>
      </c>
    </row>
    <row r="140" spans="1:20" x14ac:dyDescent="0.25">
      <c r="A140" s="212"/>
      <c r="B140" s="29" t="s">
        <v>210</v>
      </c>
      <c r="C140" s="16" t="s">
        <v>211</v>
      </c>
      <c r="D140" s="17"/>
      <c r="E140" s="18">
        <v>0.97489999999999999</v>
      </c>
      <c r="F140" s="19">
        <f t="shared" si="38"/>
        <v>0</v>
      </c>
      <c r="G140" s="20">
        <f t="shared" si="39"/>
        <v>0</v>
      </c>
      <c r="H140" s="106"/>
      <c r="I140" s="45"/>
      <c r="J140" s="17"/>
      <c r="K140" s="18">
        <v>0.96870000000000001</v>
      </c>
      <c r="L140" s="22">
        <f t="shared" si="40"/>
        <v>0</v>
      </c>
      <c r="M140" s="23"/>
      <c r="N140" s="24">
        <f t="shared" si="41"/>
        <v>0</v>
      </c>
      <c r="O140" s="178"/>
      <c r="P140" s="18">
        <f t="shared" si="42"/>
        <v>0.9718</v>
      </c>
      <c r="Q140" s="179">
        <f t="shared" si="43"/>
        <v>2.8200000000000003E-2</v>
      </c>
      <c r="R140" s="28">
        <f t="shared" si="44"/>
        <v>0</v>
      </c>
      <c r="S140" s="27">
        <f t="shared" si="45"/>
        <v>0</v>
      </c>
      <c r="T140" s="26">
        <f t="shared" si="46"/>
        <v>0</v>
      </c>
    </row>
    <row r="141" spans="1:20" ht="26.25" x14ac:dyDescent="0.25">
      <c r="A141" s="212"/>
      <c r="B141" s="29">
        <v>143</v>
      </c>
      <c r="C141" s="16" t="s">
        <v>222</v>
      </c>
      <c r="D141" s="17"/>
      <c r="E141" s="18">
        <v>0.98799999999999999</v>
      </c>
      <c r="F141" s="19">
        <f t="shared" si="38"/>
        <v>0</v>
      </c>
      <c r="G141" s="20">
        <f t="shared" si="39"/>
        <v>0</v>
      </c>
      <c r="H141" s="106"/>
      <c r="I141" s="36"/>
      <c r="J141" s="17"/>
      <c r="K141" s="18">
        <v>0.95660000000000001</v>
      </c>
      <c r="L141" s="22">
        <f t="shared" si="40"/>
        <v>0</v>
      </c>
      <c r="M141" s="52"/>
      <c r="N141" s="24">
        <f t="shared" si="41"/>
        <v>0</v>
      </c>
      <c r="O141" s="178"/>
      <c r="P141" s="18">
        <f t="shared" si="42"/>
        <v>0.97229999999999994</v>
      </c>
      <c r="Q141" s="179">
        <f t="shared" si="43"/>
        <v>2.7700000000000058E-2</v>
      </c>
      <c r="R141" s="28">
        <f t="shared" si="44"/>
        <v>0</v>
      </c>
      <c r="S141" s="27">
        <f t="shared" si="45"/>
        <v>0</v>
      </c>
      <c r="T141" s="26">
        <f t="shared" si="46"/>
        <v>0</v>
      </c>
    </row>
    <row r="142" spans="1:20" ht="26.25" x14ac:dyDescent="0.25">
      <c r="A142" s="212"/>
      <c r="B142" s="29" t="s">
        <v>183</v>
      </c>
      <c r="C142" s="16" t="s">
        <v>184</v>
      </c>
      <c r="D142" s="17"/>
      <c r="E142" s="18">
        <v>0.98429999999999995</v>
      </c>
      <c r="F142" s="19">
        <f t="shared" si="38"/>
        <v>0</v>
      </c>
      <c r="G142" s="20">
        <f t="shared" si="39"/>
        <v>0</v>
      </c>
      <c r="H142" s="106"/>
      <c r="I142" s="45"/>
      <c r="J142" s="46"/>
      <c r="K142" s="18">
        <v>0.96109999999999995</v>
      </c>
      <c r="L142" s="22">
        <f t="shared" si="40"/>
        <v>0</v>
      </c>
      <c r="M142" s="23"/>
      <c r="N142" s="24">
        <f t="shared" si="41"/>
        <v>0</v>
      </c>
      <c r="O142" s="178"/>
      <c r="P142" s="18">
        <f t="shared" si="42"/>
        <v>0.9726999999999999</v>
      </c>
      <c r="Q142" s="179">
        <f t="shared" si="43"/>
        <v>2.7300000000000102E-2</v>
      </c>
      <c r="R142" s="28">
        <f t="shared" si="44"/>
        <v>0</v>
      </c>
      <c r="S142" s="27">
        <f t="shared" si="45"/>
        <v>0</v>
      </c>
      <c r="T142" s="26">
        <f t="shared" si="46"/>
        <v>0</v>
      </c>
    </row>
    <row r="143" spans="1:20" x14ac:dyDescent="0.25">
      <c r="A143" s="212"/>
      <c r="B143" s="29" t="s">
        <v>208</v>
      </c>
      <c r="C143" s="16" t="s">
        <v>209</v>
      </c>
      <c r="D143" s="17"/>
      <c r="E143" s="18">
        <v>0.9788</v>
      </c>
      <c r="F143" s="19">
        <f t="shared" si="38"/>
        <v>0</v>
      </c>
      <c r="G143" s="20">
        <f t="shared" si="39"/>
        <v>0</v>
      </c>
      <c r="H143" s="106"/>
      <c r="I143" s="45"/>
      <c r="J143" s="17"/>
      <c r="K143" s="18">
        <v>0.97370000000000001</v>
      </c>
      <c r="L143" s="22">
        <f t="shared" si="40"/>
        <v>0</v>
      </c>
      <c r="M143" s="23"/>
      <c r="N143" s="24">
        <f t="shared" si="41"/>
        <v>0</v>
      </c>
      <c r="O143" s="178"/>
      <c r="P143" s="18">
        <f t="shared" si="42"/>
        <v>0.97625000000000006</v>
      </c>
      <c r="Q143" s="179">
        <f t="shared" si="43"/>
        <v>2.3749999999999938E-2</v>
      </c>
      <c r="R143" s="28">
        <f t="shared" si="44"/>
        <v>0</v>
      </c>
      <c r="S143" s="27">
        <f t="shared" si="45"/>
        <v>0</v>
      </c>
      <c r="T143" s="26">
        <f t="shared" si="46"/>
        <v>0</v>
      </c>
    </row>
    <row r="144" spans="1:20" x14ac:dyDescent="0.25">
      <c r="A144" s="212"/>
      <c r="B144" s="29" t="s">
        <v>202</v>
      </c>
      <c r="C144" s="16" t="s">
        <v>203</v>
      </c>
      <c r="D144" s="17"/>
      <c r="E144" s="18">
        <v>0.98299999999999998</v>
      </c>
      <c r="F144" s="19">
        <f t="shared" si="38"/>
        <v>0</v>
      </c>
      <c r="G144" s="20">
        <f t="shared" si="39"/>
        <v>0</v>
      </c>
      <c r="H144" s="106"/>
      <c r="I144" s="45"/>
      <c r="J144" s="17"/>
      <c r="K144" s="18">
        <v>0.97019999999999995</v>
      </c>
      <c r="L144" s="22">
        <f t="shared" si="40"/>
        <v>0</v>
      </c>
      <c r="M144" s="23"/>
      <c r="N144" s="24">
        <f t="shared" si="41"/>
        <v>0</v>
      </c>
      <c r="O144" s="178"/>
      <c r="P144" s="18">
        <f t="shared" si="42"/>
        <v>0.97659999999999991</v>
      </c>
      <c r="Q144" s="179">
        <f t="shared" si="43"/>
        <v>2.3400000000000087E-2</v>
      </c>
      <c r="R144" s="28">
        <f t="shared" si="44"/>
        <v>0</v>
      </c>
      <c r="S144" s="27">
        <f t="shared" si="45"/>
        <v>0</v>
      </c>
      <c r="T144" s="26">
        <f t="shared" si="46"/>
        <v>0</v>
      </c>
    </row>
    <row r="145" spans="1:20" ht="26.25" x14ac:dyDescent="0.25">
      <c r="A145" s="212"/>
      <c r="B145" s="29" t="s">
        <v>187</v>
      </c>
      <c r="C145" s="16" t="s">
        <v>188</v>
      </c>
      <c r="D145" s="17"/>
      <c r="E145" s="30">
        <v>0.97419999999999995</v>
      </c>
      <c r="F145" s="19">
        <f t="shared" si="38"/>
        <v>0</v>
      </c>
      <c r="G145" s="20">
        <f t="shared" si="39"/>
        <v>0</v>
      </c>
      <c r="H145" s="47"/>
      <c r="I145" s="45"/>
      <c r="J145" s="17"/>
      <c r="K145" s="30">
        <v>0.97919999999999996</v>
      </c>
      <c r="L145" s="22">
        <f t="shared" si="40"/>
        <v>0</v>
      </c>
      <c r="M145" s="23"/>
      <c r="N145" s="24">
        <f t="shared" si="41"/>
        <v>0</v>
      </c>
      <c r="O145" s="178"/>
      <c r="P145" s="18">
        <f t="shared" si="42"/>
        <v>0.9766999999999999</v>
      </c>
      <c r="Q145" s="179">
        <f t="shared" si="43"/>
        <v>2.3300000000000098E-2</v>
      </c>
      <c r="R145" s="28">
        <f t="shared" si="44"/>
        <v>0</v>
      </c>
      <c r="S145" s="27">
        <f t="shared" si="45"/>
        <v>0</v>
      </c>
      <c r="T145" s="26">
        <f t="shared" si="46"/>
        <v>0</v>
      </c>
    </row>
    <row r="146" spans="1:20" ht="26.25" x14ac:dyDescent="0.25">
      <c r="A146" s="212"/>
      <c r="B146" s="29" t="s">
        <v>336</v>
      </c>
      <c r="C146" s="16" t="s">
        <v>212</v>
      </c>
      <c r="D146" s="17"/>
      <c r="E146" s="18">
        <v>0.97850000000000004</v>
      </c>
      <c r="F146" s="19">
        <f t="shared" si="38"/>
        <v>0</v>
      </c>
      <c r="G146" s="20">
        <f t="shared" si="39"/>
        <v>0</v>
      </c>
      <c r="H146" s="106"/>
      <c r="I146" s="45"/>
      <c r="J146" s="17"/>
      <c r="K146" s="18">
        <v>0.97719999999999996</v>
      </c>
      <c r="L146" s="22">
        <f t="shared" si="40"/>
        <v>0</v>
      </c>
      <c r="M146" s="23"/>
      <c r="N146" s="24">
        <f t="shared" si="41"/>
        <v>0</v>
      </c>
      <c r="O146" s="178"/>
      <c r="P146" s="18">
        <f t="shared" si="42"/>
        <v>0.97785</v>
      </c>
      <c r="Q146" s="179">
        <f t="shared" si="43"/>
        <v>2.2150000000000003E-2</v>
      </c>
      <c r="R146" s="28">
        <f t="shared" si="44"/>
        <v>0</v>
      </c>
      <c r="S146" s="27">
        <f t="shared" si="45"/>
        <v>0</v>
      </c>
      <c r="T146" s="26">
        <f t="shared" si="46"/>
        <v>0</v>
      </c>
    </row>
    <row r="147" spans="1:20" ht="26.25" x14ac:dyDescent="0.25">
      <c r="A147" s="212"/>
      <c r="B147" s="29" t="s">
        <v>195</v>
      </c>
      <c r="C147" s="16" t="s">
        <v>196</v>
      </c>
      <c r="D147" s="17"/>
      <c r="E147" s="18">
        <v>0.97750000000000004</v>
      </c>
      <c r="F147" s="19">
        <f t="shared" si="38"/>
        <v>0</v>
      </c>
      <c r="G147" s="20">
        <f t="shared" si="39"/>
        <v>0</v>
      </c>
      <c r="H147" s="106"/>
      <c r="I147" s="45"/>
      <c r="J147" s="17"/>
      <c r="K147" s="18">
        <v>0.98050000000000004</v>
      </c>
      <c r="L147" s="22">
        <f t="shared" si="40"/>
        <v>0</v>
      </c>
      <c r="M147" s="23"/>
      <c r="N147" s="24">
        <f t="shared" si="41"/>
        <v>0</v>
      </c>
      <c r="O147" s="178"/>
      <c r="P147" s="18">
        <f t="shared" si="42"/>
        <v>0.97900000000000009</v>
      </c>
      <c r="Q147" s="179">
        <f t="shared" si="43"/>
        <v>2.0999999999999908E-2</v>
      </c>
      <c r="R147" s="28">
        <f t="shared" si="44"/>
        <v>0</v>
      </c>
      <c r="S147" s="27">
        <f t="shared" si="45"/>
        <v>0</v>
      </c>
      <c r="T147" s="26">
        <f t="shared" si="46"/>
        <v>0</v>
      </c>
    </row>
    <row r="148" spans="1:20" x14ac:dyDescent="0.25">
      <c r="A148" s="212"/>
      <c r="B148" s="29" t="s">
        <v>173</v>
      </c>
      <c r="C148" s="16" t="s">
        <v>174</v>
      </c>
      <c r="D148" s="17"/>
      <c r="E148" s="18">
        <v>0.97840000000000005</v>
      </c>
      <c r="F148" s="19">
        <f t="shared" si="38"/>
        <v>0</v>
      </c>
      <c r="G148" s="20">
        <f t="shared" si="39"/>
        <v>0</v>
      </c>
      <c r="H148" s="106"/>
      <c r="I148" s="45"/>
      <c r="J148" s="17"/>
      <c r="K148" s="18">
        <v>0.98729999999999996</v>
      </c>
      <c r="L148" s="22">
        <f t="shared" si="40"/>
        <v>0</v>
      </c>
      <c r="M148" s="23"/>
      <c r="N148" s="24">
        <f t="shared" si="41"/>
        <v>0</v>
      </c>
      <c r="O148" s="178"/>
      <c r="P148" s="18">
        <f t="shared" si="42"/>
        <v>0.98285</v>
      </c>
      <c r="Q148" s="179">
        <f t="shared" si="43"/>
        <v>1.7149999999999999E-2</v>
      </c>
      <c r="R148" s="28">
        <f t="shared" si="44"/>
        <v>0</v>
      </c>
      <c r="S148" s="27">
        <f t="shared" si="45"/>
        <v>0</v>
      </c>
      <c r="T148" s="26">
        <f t="shared" si="46"/>
        <v>0</v>
      </c>
    </row>
    <row r="149" spans="1:20" x14ac:dyDescent="0.25">
      <c r="A149" s="212"/>
      <c r="B149" s="29" t="s">
        <v>181</v>
      </c>
      <c r="C149" s="16" t="s">
        <v>182</v>
      </c>
      <c r="D149" s="180"/>
      <c r="E149" s="18">
        <v>0.98089999999999999</v>
      </c>
      <c r="F149" s="19">
        <f t="shared" si="38"/>
        <v>0</v>
      </c>
      <c r="G149" s="20">
        <f t="shared" si="39"/>
        <v>0</v>
      </c>
      <c r="H149" s="106"/>
      <c r="I149" s="45"/>
      <c r="J149" s="180"/>
      <c r="K149" s="18">
        <v>0.98640000000000005</v>
      </c>
      <c r="L149" s="22">
        <f t="shared" si="40"/>
        <v>0</v>
      </c>
      <c r="M149" s="51"/>
      <c r="N149" s="24">
        <f t="shared" si="41"/>
        <v>0</v>
      </c>
      <c r="O149" s="178"/>
      <c r="P149" s="18">
        <f t="shared" si="42"/>
        <v>0.98365000000000002</v>
      </c>
      <c r="Q149" s="179">
        <f t="shared" si="43"/>
        <v>1.6349999999999976E-2</v>
      </c>
      <c r="R149" s="28">
        <f t="shared" si="44"/>
        <v>0</v>
      </c>
      <c r="S149" s="27">
        <f t="shared" si="45"/>
        <v>0</v>
      </c>
      <c r="T149" s="26">
        <f t="shared" si="46"/>
        <v>0</v>
      </c>
    </row>
    <row r="150" spans="1:20" ht="26.25" x14ac:dyDescent="0.25">
      <c r="A150" s="212"/>
      <c r="B150" s="29">
        <v>142</v>
      </c>
      <c r="C150" s="16" t="s">
        <v>221</v>
      </c>
      <c r="D150" s="17"/>
      <c r="E150" s="18">
        <v>0.99319999999999997</v>
      </c>
      <c r="F150" s="19">
        <f t="shared" si="38"/>
        <v>0</v>
      </c>
      <c r="G150" s="20">
        <f t="shared" si="39"/>
        <v>0</v>
      </c>
      <c r="H150" s="106"/>
      <c r="I150" s="36"/>
      <c r="J150" s="17"/>
      <c r="K150" s="18">
        <v>0.99199999999999999</v>
      </c>
      <c r="L150" s="22">
        <f t="shared" si="40"/>
        <v>0</v>
      </c>
      <c r="M150" s="23"/>
      <c r="N150" s="24">
        <f t="shared" si="41"/>
        <v>0</v>
      </c>
      <c r="O150" s="178"/>
      <c r="P150" s="18">
        <f t="shared" si="42"/>
        <v>0.99259999999999993</v>
      </c>
      <c r="Q150" s="179">
        <f t="shared" si="43"/>
        <v>7.4000000000000732E-3</v>
      </c>
      <c r="R150" s="28">
        <f t="shared" si="44"/>
        <v>0</v>
      </c>
      <c r="S150" s="27">
        <f t="shared" si="45"/>
        <v>0</v>
      </c>
      <c r="T150" s="26">
        <f t="shared" si="46"/>
        <v>0</v>
      </c>
    </row>
    <row r="151" spans="1:20" ht="26.25" x14ac:dyDescent="0.25">
      <c r="A151" s="212"/>
      <c r="B151" s="29">
        <v>138</v>
      </c>
      <c r="C151" s="16" t="s">
        <v>219</v>
      </c>
      <c r="D151" s="17"/>
      <c r="E151" s="18">
        <v>0.98609999999999998</v>
      </c>
      <c r="F151" s="19">
        <f t="shared" si="38"/>
        <v>0</v>
      </c>
      <c r="G151" s="20">
        <f t="shared" si="39"/>
        <v>0</v>
      </c>
      <c r="H151" s="106"/>
      <c r="I151" s="36"/>
      <c r="J151" s="17"/>
      <c r="K151" s="18">
        <v>0.99970000000000003</v>
      </c>
      <c r="L151" s="22">
        <f t="shared" si="40"/>
        <v>0</v>
      </c>
      <c r="M151" s="23"/>
      <c r="N151" s="24">
        <f t="shared" si="41"/>
        <v>0</v>
      </c>
      <c r="O151" s="178"/>
      <c r="P151" s="18">
        <f t="shared" si="42"/>
        <v>0.9929</v>
      </c>
      <c r="Q151" s="179">
        <f t="shared" si="43"/>
        <v>7.0999999999999952E-3</v>
      </c>
      <c r="R151" s="28">
        <f t="shared" si="44"/>
        <v>0</v>
      </c>
      <c r="S151" s="27">
        <f t="shared" si="45"/>
        <v>0</v>
      </c>
      <c r="T151" s="26">
        <f t="shared" si="46"/>
        <v>0</v>
      </c>
    </row>
    <row r="152" spans="1:20" x14ac:dyDescent="0.25">
      <c r="A152" s="212"/>
      <c r="B152" s="29" t="s">
        <v>193</v>
      </c>
      <c r="C152" s="16" t="s">
        <v>194</v>
      </c>
      <c r="D152" s="17"/>
      <c r="E152" s="18">
        <v>0.99329999999999996</v>
      </c>
      <c r="F152" s="19">
        <f t="shared" si="38"/>
        <v>0</v>
      </c>
      <c r="G152" s="20">
        <f t="shared" si="39"/>
        <v>0</v>
      </c>
      <c r="H152" s="106"/>
      <c r="I152" s="45"/>
      <c r="J152" s="17"/>
      <c r="K152" s="18">
        <v>0.99399999999999999</v>
      </c>
      <c r="L152" s="22">
        <f t="shared" si="40"/>
        <v>0</v>
      </c>
      <c r="M152" s="23"/>
      <c r="N152" s="24">
        <f t="shared" si="41"/>
        <v>0</v>
      </c>
      <c r="O152" s="178"/>
      <c r="P152" s="18">
        <f t="shared" si="42"/>
        <v>0.99364999999999992</v>
      </c>
      <c r="Q152" s="179">
        <f t="shared" si="43"/>
        <v>6.3500000000000778E-3</v>
      </c>
      <c r="R152" s="28">
        <f t="shared" si="44"/>
        <v>0</v>
      </c>
      <c r="S152" s="27">
        <f t="shared" si="45"/>
        <v>0</v>
      </c>
      <c r="T152" s="26">
        <f t="shared" si="46"/>
        <v>0</v>
      </c>
    </row>
    <row r="153" spans="1:20" ht="26.25" x14ac:dyDescent="0.25">
      <c r="A153" s="212"/>
      <c r="B153" s="29">
        <v>133</v>
      </c>
      <c r="C153" s="16" t="s">
        <v>216</v>
      </c>
      <c r="D153" s="17"/>
      <c r="E153" s="30">
        <v>0.99909999999999999</v>
      </c>
      <c r="F153" s="19">
        <f t="shared" si="38"/>
        <v>0</v>
      </c>
      <c r="G153" s="20">
        <f t="shared" si="39"/>
        <v>0</v>
      </c>
      <c r="H153" s="106"/>
      <c r="I153" s="36"/>
      <c r="J153" s="17"/>
      <c r="K153" s="18">
        <v>0.99739999999999995</v>
      </c>
      <c r="L153" s="22">
        <f t="shared" si="40"/>
        <v>0</v>
      </c>
      <c r="M153" s="23"/>
      <c r="N153" s="24">
        <f t="shared" si="41"/>
        <v>0</v>
      </c>
      <c r="O153" s="178"/>
      <c r="P153" s="18">
        <f t="shared" si="42"/>
        <v>0.99824999999999997</v>
      </c>
      <c r="Q153" s="179">
        <f t="shared" si="43"/>
        <v>1.7500000000000293E-3</v>
      </c>
      <c r="R153" s="28">
        <f t="shared" si="44"/>
        <v>0</v>
      </c>
      <c r="S153" s="27">
        <f t="shared" si="45"/>
        <v>0</v>
      </c>
      <c r="T153" s="26">
        <f t="shared" si="46"/>
        <v>0</v>
      </c>
    </row>
    <row r="154" spans="1:20" ht="26.25" x14ac:dyDescent="0.25">
      <c r="A154" s="212"/>
      <c r="B154" s="29">
        <v>88</v>
      </c>
      <c r="C154" s="16" t="s">
        <v>215</v>
      </c>
      <c r="D154" s="17"/>
      <c r="E154" s="18">
        <v>0.99960000000000004</v>
      </c>
      <c r="F154" s="19">
        <f t="shared" si="38"/>
        <v>0</v>
      </c>
      <c r="G154" s="20">
        <f t="shared" si="39"/>
        <v>0</v>
      </c>
      <c r="H154" s="106"/>
      <c r="I154" s="45"/>
      <c r="J154" s="17"/>
      <c r="K154" s="18">
        <v>0.99809999999999999</v>
      </c>
      <c r="L154" s="22">
        <f t="shared" si="40"/>
        <v>0</v>
      </c>
      <c r="M154" s="23"/>
      <c r="N154" s="24">
        <f t="shared" si="41"/>
        <v>0</v>
      </c>
      <c r="O154" s="178"/>
      <c r="P154" s="18">
        <f t="shared" si="42"/>
        <v>0.99885000000000002</v>
      </c>
      <c r="Q154" s="179">
        <f t="shared" si="43"/>
        <v>1.1499999999999844E-3</v>
      </c>
      <c r="R154" s="28">
        <f t="shared" si="44"/>
        <v>0</v>
      </c>
      <c r="S154" s="27">
        <f t="shared" si="45"/>
        <v>0</v>
      </c>
      <c r="T154" s="26">
        <f t="shared" si="46"/>
        <v>0</v>
      </c>
    </row>
    <row r="155" spans="1:20" ht="26.25" x14ac:dyDescent="0.25">
      <c r="A155" s="212"/>
      <c r="B155" s="29">
        <v>134</v>
      </c>
      <c r="C155" s="16" t="s">
        <v>217</v>
      </c>
      <c r="D155" s="17"/>
      <c r="E155" s="18">
        <v>0.999</v>
      </c>
      <c r="F155" s="19">
        <f t="shared" si="38"/>
        <v>0</v>
      </c>
      <c r="G155" s="20">
        <f t="shared" si="39"/>
        <v>0</v>
      </c>
      <c r="H155" s="106"/>
      <c r="I155" s="36"/>
      <c r="J155" s="17"/>
      <c r="K155" s="18">
        <v>0.999</v>
      </c>
      <c r="L155" s="22">
        <f t="shared" si="40"/>
        <v>0</v>
      </c>
      <c r="M155" s="23"/>
      <c r="N155" s="24">
        <f t="shared" si="41"/>
        <v>0</v>
      </c>
      <c r="O155" s="178"/>
      <c r="P155" s="18">
        <f t="shared" si="42"/>
        <v>0.999</v>
      </c>
      <c r="Q155" s="179">
        <f t="shared" si="43"/>
        <v>1.0000000000000009E-3</v>
      </c>
      <c r="R155" s="28">
        <f t="shared" si="44"/>
        <v>0</v>
      </c>
      <c r="S155" s="27">
        <f t="shared" si="45"/>
        <v>0</v>
      </c>
      <c r="T155" s="26">
        <f t="shared" si="46"/>
        <v>0</v>
      </c>
    </row>
    <row r="156" spans="1:20" ht="26.25" x14ac:dyDescent="0.25">
      <c r="A156" s="212"/>
      <c r="B156" s="29">
        <v>139</v>
      </c>
      <c r="C156" s="16" t="s">
        <v>220</v>
      </c>
      <c r="D156" s="17"/>
      <c r="E156" s="18">
        <v>0.99990000000000001</v>
      </c>
      <c r="F156" s="19">
        <f t="shared" si="38"/>
        <v>0</v>
      </c>
      <c r="G156" s="20">
        <f t="shared" si="39"/>
        <v>0</v>
      </c>
      <c r="H156" s="106"/>
      <c r="I156" s="36"/>
      <c r="J156" s="17"/>
      <c r="K156" s="18">
        <v>0.99850000000000005</v>
      </c>
      <c r="L156" s="22">
        <f t="shared" si="40"/>
        <v>0</v>
      </c>
      <c r="M156" s="23"/>
      <c r="N156" s="24">
        <f t="shared" si="41"/>
        <v>0</v>
      </c>
      <c r="O156" s="178"/>
      <c r="P156" s="18">
        <f t="shared" si="42"/>
        <v>0.99920000000000009</v>
      </c>
      <c r="Q156" s="179">
        <f t="shared" si="43"/>
        <v>7.9999999999991189E-4</v>
      </c>
      <c r="R156" s="28">
        <f t="shared" si="44"/>
        <v>0</v>
      </c>
      <c r="S156" s="27">
        <f t="shared" si="45"/>
        <v>0</v>
      </c>
      <c r="T156" s="26">
        <f t="shared" si="46"/>
        <v>0</v>
      </c>
    </row>
    <row r="157" spans="1:20" ht="26.25" x14ac:dyDescent="0.25">
      <c r="A157" s="212"/>
      <c r="B157" s="29">
        <v>135</v>
      </c>
      <c r="C157" s="16" t="s">
        <v>218</v>
      </c>
      <c r="D157" s="17"/>
      <c r="E157" s="18">
        <v>0.99919999999999998</v>
      </c>
      <c r="F157" s="19">
        <f t="shared" si="38"/>
        <v>0</v>
      </c>
      <c r="G157" s="20">
        <f t="shared" si="39"/>
        <v>0</v>
      </c>
      <c r="H157" s="106"/>
      <c r="I157" s="36"/>
      <c r="J157" s="17"/>
      <c r="K157" s="18">
        <v>0.99929999999999997</v>
      </c>
      <c r="L157" s="22">
        <f t="shared" si="40"/>
        <v>0</v>
      </c>
      <c r="M157" s="23"/>
      <c r="N157" s="24">
        <f t="shared" si="41"/>
        <v>0</v>
      </c>
      <c r="O157" s="178"/>
      <c r="P157" s="18">
        <f t="shared" si="42"/>
        <v>0.99924999999999997</v>
      </c>
      <c r="Q157" s="179">
        <f t="shared" si="43"/>
        <v>7.5000000000002842E-4</v>
      </c>
      <c r="R157" s="28">
        <f t="shared" si="44"/>
        <v>0</v>
      </c>
      <c r="S157" s="27">
        <f t="shared" si="45"/>
        <v>0</v>
      </c>
      <c r="T157" s="26">
        <f t="shared" si="46"/>
        <v>0</v>
      </c>
    </row>
    <row r="158" spans="1:20" ht="26.25" x14ac:dyDescent="0.25">
      <c r="A158" s="212"/>
      <c r="B158" s="29" t="s">
        <v>175</v>
      </c>
      <c r="C158" s="16" t="s">
        <v>176</v>
      </c>
      <c r="D158" s="17"/>
      <c r="E158" s="18">
        <v>0.99980000000000002</v>
      </c>
      <c r="F158" s="19">
        <f t="shared" si="38"/>
        <v>0</v>
      </c>
      <c r="G158" s="20">
        <f t="shared" si="39"/>
        <v>0</v>
      </c>
      <c r="H158" s="106"/>
      <c r="I158" s="45"/>
      <c r="J158" s="17"/>
      <c r="K158" s="18">
        <v>0.99980000000000002</v>
      </c>
      <c r="L158" s="22">
        <f t="shared" si="40"/>
        <v>0</v>
      </c>
      <c r="M158" s="23"/>
      <c r="N158" s="24">
        <f t="shared" si="41"/>
        <v>0</v>
      </c>
      <c r="O158" s="178"/>
      <c r="P158" s="18">
        <f t="shared" si="42"/>
        <v>0.99980000000000002</v>
      </c>
      <c r="Q158" s="179">
        <f t="shared" si="43"/>
        <v>1.9999999999997797E-4</v>
      </c>
      <c r="R158" s="28">
        <f t="shared" si="44"/>
        <v>0</v>
      </c>
      <c r="S158" s="27">
        <f t="shared" si="45"/>
        <v>0</v>
      </c>
      <c r="T158" s="26">
        <f t="shared" si="46"/>
        <v>0</v>
      </c>
    </row>
    <row r="159" spans="1:20" x14ac:dyDescent="0.25">
      <c r="A159" s="212"/>
      <c r="B159" s="29"/>
      <c r="C159" s="16"/>
      <c r="D159" s="44"/>
      <c r="E159" s="18"/>
      <c r="F159" s="19"/>
      <c r="G159" s="105"/>
      <c r="H159" s="106"/>
      <c r="I159" s="45"/>
      <c r="J159" s="46"/>
      <c r="K159" s="18"/>
      <c r="L159" s="22"/>
      <c r="M159" s="37"/>
      <c r="N159" s="108"/>
      <c r="O159" s="106"/>
      <c r="P159" s="18"/>
      <c r="Q159" s="179"/>
      <c r="R159" s="124"/>
      <c r="S159" s="27"/>
      <c r="T159" s="26"/>
    </row>
    <row r="160" spans="1:20" x14ac:dyDescent="0.25">
      <c r="A160" s="212"/>
      <c r="B160" s="29"/>
      <c r="C160" s="16"/>
      <c r="D160" s="44"/>
      <c r="E160" s="18"/>
      <c r="F160" s="19"/>
      <c r="G160" s="105"/>
      <c r="H160" s="106"/>
      <c r="I160" s="48"/>
      <c r="J160" s="46"/>
      <c r="K160" s="18"/>
      <c r="L160" s="22"/>
      <c r="M160" s="37"/>
      <c r="N160" s="108"/>
      <c r="O160" s="106"/>
      <c r="P160" s="18"/>
      <c r="Q160" s="179"/>
      <c r="R160" s="125"/>
      <c r="S160" s="27"/>
      <c r="T160" s="26"/>
    </row>
    <row r="161" spans="1:20" x14ac:dyDescent="0.25">
      <c r="A161" s="112"/>
      <c r="B161" s="29"/>
      <c r="C161" s="16"/>
      <c r="D161" s="44"/>
      <c r="E161" s="18"/>
      <c r="F161" s="19"/>
      <c r="G161" s="105"/>
      <c r="H161" s="106"/>
      <c r="I161" s="48"/>
      <c r="J161" s="46"/>
      <c r="K161" s="18"/>
      <c r="L161" s="22"/>
      <c r="M161" s="37"/>
      <c r="N161" s="108"/>
      <c r="O161" s="106"/>
      <c r="P161" s="18"/>
      <c r="Q161" s="179"/>
      <c r="R161" s="100"/>
      <c r="S161" s="27"/>
      <c r="T161" s="26"/>
    </row>
    <row r="162" spans="1:20" ht="26.25" x14ac:dyDescent="0.25">
      <c r="A162" s="212" t="s">
        <v>339</v>
      </c>
      <c r="B162" s="29" t="s">
        <v>288</v>
      </c>
      <c r="C162" s="16" t="s">
        <v>289</v>
      </c>
      <c r="D162" s="17"/>
      <c r="E162" s="18">
        <v>0.71889999999999998</v>
      </c>
      <c r="F162" s="19">
        <f t="shared" ref="F162:F205" si="47">D162*E162</f>
        <v>0</v>
      </c>
      <c r="G162" s="20">
        <f t="shared" ref="G162:G205" si="48">D162-F162</f>
        <v>0</v>
      </c>
      <c r="H162" s="106"/>
      <c r="I162" s="45"/>
      <c r="J162" s="17"/>
      <c r="K162" s="18">
        <v>0.82909999999999995</v>
      </c>
      <c r="L162" s="22">
        <f t="shared" ref="L162:L205" si="49">J162*K162</f>
        <v>0</v>
      </c>
      <c r="M162" s="23"/>
      <c r="N162" s="24">
        <f t="shared" ref="N162:N205" si="50">J162-L162</f>
        <v>0</v>
      </c>
      <c r="O162" s="178"/>
      <c r="P162" s="18">
        <f t="shared" ref="P162:P205" si="51">(E162+K162)/2</f>
        <v>0.77400000000000002</v>
      </c>
      <c r="Q162" s="179">
        <f t="shared" ref="Q162:Q205" si="52">(1-P162)</f>
        <v>0.22599999999999998</v>
      </c>
      <c r="R162" s="28">
        <f t="shared" ref="R162:R205" si="53">((G162+N162)/2)</f>
        <v>0</v>
      </c>
      <c r="S162" s="27">
        <f t="shared" ref="S162:S205" si="54">G162+N162</f>
        <v>0</v>
      </c>
      <c r="T162" s="26">
        <f t="shared" ref="T162:T205" si="55">((D162+J162)/2)</f>
        <v>0</v>
      </c>
    </row>
    <row r="163" spans="1:20" ht="26.25" x14ac:dyDescent="0.25">
      <c r="A163" s="212"/>
      <c r="B163" s="29" t="s">
        <v>249</v>
      </c>
      <c r="C163" s="16" t="s">
        <v>250</v>
      </c>
      <c r="D163" s="17"/>
      <c r="E163" s="18">
        <v>0.98699999999999999</v>
      </c>
      <c r="F163" s="19">
        <f t="shared" si="47"/>
        <v>0</v>
      </c>
      <c r="G163" s="20">
        <f t="shared" si="48"/>
        <v>0</v>
      </c>
      <c r="H163" s="106"/>
      <c r="I163" s="45"/>
      <c r="J163" s="17"/>
      <c r="K163" s="18">
        <v>0.6603</v>
      </c>
      <c r="L163" s="22">
        <f t="shared" si="49"/>
        <v>0</v>
      </c>
      <c r="M163" s="23"/>
      <c r="N163" s="24">
        <f t="shared" si="50"/>
        <v>0</v>
      </c>
      <c r="O163" s="178"/>
      <c r="P163" s="18">
        <f t="shared" si="51"/>
        <v>0.82364999999999999</v>
      </c>
      <c r="Q163" s="179">
        <f t="shared" si="52"/>
        <v>0.17635000000000001</v>
      </c>
      <c r="R163" s="28">
        <f t="shared" si="53"/>
        <v>0</v>
      </c>
      <c r="S163" s="27">
        <f t="shared" si="54"/>
        <v>0</v>
      </c>
      <c r="T163" s="26">
        <f t="shared" si="55"/>
        <v>0</v>
      </c>
    </row>
    <row r="164" spans="1:20" ht="26.25" x14ac:dyDescent="0.25">
      <c r="A164" s="212"/>
      <c r="B164" s="29" t="s">
        <v>247</v>
      </c>
      <c r="C164" s="16" t="s">
        <v>248</v>
      </c>
      <c r="D164" s="17"/>
      <c r="E164" s="18">
        <v>0.70760000000000001</v>
      </c>
      <c r="F164" s="19">
        <f t="shared" si="47"/>
        <v>0</v>
      </c>
      <c r="G164" s="20">
        <f t="shared" si="48"/>
        <v>0</v>
      </c>
      <c r="H164" s="106"/>
      <c r="I164" s="45"/>
      <c r="J164" s="17"/>
      <c r="K164" s="18">
        <v>0.9889</v>
      </c>
      <c r="L164" s="22">
        <f t="shared" si="49"/>
        <v>0</v>
      </c>
      <c r="M164" s="23"/>
      <c r="N164" s="24">
        <f t="shared" si="50"/>
        <v>0</v>
      </c>
      <c r="O164" s="178"/>
      <c r="P164" s="18">
        <f t="shared" si="51"/>
        <v>0.84824999999999995</v>
      </c>
      <c r="Q164" s="179">
        <f t="shared" si="52"/>
        <v>0.15175000000000005</v>
      </c>
      <c r="R164" s="28">
        <f t="shared" si="53"/>
        <v>0</v>
      </c>
      <c r="S164" s="27">
        <f t="shared" si="54"/>
        <v>0</v>
      </c>
      <c r="T164" s="26">
        <f t="shared" si="55"/>
        <v>0</v>
      </c>
    </row>
    <row r="165" spans="1:20" ht="39" x14ac:dyDescent="0.25">
      <c r="A165" s="212"/>
      <c r="B165" s="29">
        <v>145</v>
      </c>
      <c r="C165" s="16" t="s">
        <v>293</v>
      </c>
      <c r="D165" s="17"/>
      <c r="E165" s="18">
        <v>0.90790000000000004</v>
      </c>
      <c r="F165" s="19">
        <f t="shared" si="47"/>
        <v>0</v>
      </c>
      <c r="G165" s="20">
        <f t="shared" si="48"/>
        <v>0</v>
      </c>
      <c r="H165" s="106"/>
      <c r="I165" s="45"/>
      <c r="J165" s="17"/>
      <c r="K165" s="18">
        <v>0.94189999999999996</v>
      </c>
      <c r="L165" s="22">
        <f t="shared" si="49"/>
        <v>0</v>
      </c>
      <c r="M165" s="59"/>
      <c r="N165" s="24">
        <f t="shared" si="50"/>
        <v>0</v>
      </c>
      <c r="O165" s="178"/>
      <c r="P165" s="18">
        <f t="shared" si="51"/>
        <v>0.92490000000000006</v>
      </c>
      <c r="Q165" s="179">
        <f t="shared" si="52"/>
        <v>7.5099999999999945E-2</v>
      </c>
      <c r="R165" s="28">
        <f t="shared" si="53"/>
        <v>0</v>
      </c>
      <c r="S165" s="27">
        <f t="shared" si="54"/>
        <v>0</v>
      </c>
      <c r="T165" s="26">
        <f t="shared" si="55"/>
        <v>0</v>
      </c>
    </row>
    <row r="166" spans="1:20" ht="26.25" x14ac:dyDescent="0.25">
      <c r="A166" s="212"/>
      <c r="B166" s="29">
        <v>123</v>
      </c>
      <c r="C166" s="16" t="s">
        <v>284</v>
      </c>
      <c r="D166" s="17"/>
      <c r="E166" s="18">
        <v>0.94910000000000005</v>
      </c>
      <c r="F166" s="19">
        <f t="shared" si="47"/>
        <v>0</v>
      </c>
      <c r="G166" s="20">
        <f t="shared" si="48"/>
        <v>0</v>
      </c>
      <c r="H166" s="106"/>
      <c r="I166" s="45"/>
      <c r="J166" s="17"/>
      <c r="K166" s="18">
        <v>0.90310000000000001</v>
      </c>
      <c r="L166" s="22">
        <f t="shared" si="49"/>
        <v>0</v>
      </c>
      <c r="M166" s="23"/>
      <c r="N166" s="24">
        <f t="shared" si="50"/>
        <v>0</v>
      </c>
      <c r="O166" s="178"/>
      <c r="P166" s="18">
        <f t="shared" si="51"/>
        <v>0.92610000000000003</v>
      </c>
      <c r="Q166" s="179">
        <f t="shared" si="52"/>
        <v>7.3899999999999966E-2</v>
      </c>
      <c r="R166" s="28">
        <f t="shared" si="53"/>
        <v>0</v>
      </c>
      <c r="S166" s="27">
        <f t="shared" si="54"/>
        <v>0</v>
      </c>
      <c r="T166" s="26">
        <f t="shared" si="55"/>
        <v>0</v>
      </c>
    </row>
    <row r="167" spans="1:20" ht="26.25" x14ac:dyDescent="0.25">
      <c r="A167" s="212"/>
      <c r="B167" s="29">
        <v>137</v>
      </c>
      <c r="C167" s="16" t="s">
        <v>291</v>
      </c>
      <c r="D167" s="17"/>
      <c r="E167" s="18">
        <v>0.92630000000000001</v>
      </c>
      <c r="F167" s="19">
        <f t="shared" si="47"/>
        <v>0</v>
      </c>
      <c r="G167" s="20">
        <f t="shared" si="48"/>
        <v>0</v>
      </c>
      <c r="H167" s="106"/>
      <c r="I167" s="45"/>
      <c r="J167" s="17"/>
      <c r="K167" s="18">
        <v>0.94650000000000001</v>
      </c>
      <c r="L167" s="22">
        <f t="shared" si="49"/>
        <v>0</v>
      </c>
      <c r="M167" s="59"/>
      <c r="N167" s="24">
        <f t="shared" si="50"/>
        <v>0</v>
      </c>
      <c r="O167" s="178"/>
      <c r="P167" s="18">
        <f t="shared" si="51"/>
        <v>0.93640000000000001</v>
      </c>
      <c r="Q167" s="179">
        <f t="shared" si="52"/>
        <v>6.359999999999999E-2</v>
      </c>
      <c r="R167" s="28">
        <f t="shared" si="53"/>
        <v>0</v>
      </c>
      <c r="S167" s="27">
        <f t="shared" si="54"/>
        <v>0</v>
      </c>
      <c r="T167" s="26">
        <f t="shared" si="55"/>
        <v>0</v>
      </c>
    </row>
    <row r="168" spans="1:20" ht="26.25" x14ac:dyDescent="0.25">
      <c r="A168" s="212"/>
      <c r="B168" s="29" t="s">
        <v>255</v>
      </c>
      <c r="C168" s="16" t="s">
        <v>256</v>
      </c>
      <c r="D168" s="17"/>
      <c r="E168" s="18">
        <v>0.88439999999999996</v>
      </c>
      <c r="F168" s="19">
        <f t="shared" si="47"/>
        <v>0</v>
      </c>
      <c r="G168" s="20">
        <f t="shared" si="48"/>
        <v>0</v>
      </c>
      <c r="H168" s="106"/>
      <c r="I168" s="45"/>
      <c r="J168" s="17"/>
      <c r="K168" s="18">
        <v>0.99250000000000005</v>
      </c>
      <c r="L168" s="22">
        <f t="shared" si="49"/>
        <v>0</v>
      </c>
      <c r="M168" s="23"/>
      <c r="N168" s="24">
        <f t="shared" si="50"/>
        <v>0</v>
      </c>
      <c r="O168" s="178"/>
      <c r="P168" s="18">
        <f t="shared" si="51"/>
        <v>0.93845000000000001</v>
      </c>
      <c r="Q168" s="179">
        <f t="shared" si="52"/>
        <v>6.1549999999999994E-2</v>
      </c>
      <c r="R168" s="28">
        <f t="shared" si="53"/>
        <v>0</v>
      </c>
      <c r="S168" s="27">
        <f t="shared" si="54"/>
        <v>0</v>
      </c>
      <c r="T168" s="26">
        <f t="shared" si="55"/>
        <v>0</v>
      </c>
    </row>
    <row r="169" spans="1:20" ht="26.25" x14ac:dyDescent="0.25">
      <c r="A169" s="212"/>
      <c r="B169" s="29" t="s">
        <v>341</v>
      </c>
      <c r="C169" s="16" t="s">
        <v>238</v>
      </c>
      <c r="D169" s="17"/>
      <c r="E169" s="18">
        <v>0.95009999999999994</v>
      </c>
      <c r="F169" s="19">
        <f t="shared" si="47"/>
        <v>0</v>
      </c>
      <c r="G169" s="20">
        <f t="shared" si="48"/>
        <v>0</v>
      </c>
      <c r="H169" s="106"/>
      <c r="I169" s="45"/>
      <c r="J169" s="17"/>
      <c r="K169" s="18">
        <v>0.93159999999999998</v>
      </c>
      <c r="L169" s="22">
        <f t="shared" si="49"/>
        <v>0</v>
      </c>
      <c r="M169" s="23"/>
      <c r="N169" s="24">
        <f t="shared" si="50"/>
        <v>0</v>
      </c>
      <c r="O169" s="178"/>
      <c r="P169" s="18">
        <f t="shared" si="51"/>
        <v>0.94084999999999996</v>
      </c>
      <c r="Q169" s="179">
        <f t="shared" si="52"/>
        <v>5.9150000000000036E-2</v>
      </c>
      <c r="R169" s="28">
        <f t="shared" si="53"/>
        <v>0</v>
      </c>
      <c r="S169" s="27">
        <f t="shared" si="54"/>
        <v>0</v>
      </c>
      <c r="T169" s="26">
        <f t="shared" si="55"/>
        <v>0</v>
      </c>
    </row>
    <row r="170" spans="1:20" ht="26.25" x14ac:dyDescent="0.25">
      <c r="A170" s="212"/>
      <c r="B170" s="29" t="s">
        <v>231</v>
      </c>
      <c r="C170" s="16" t="s">
        <v>232</v>
      </c>
      <c r="D170" s="17"/>
      <c r="E170" s="18">
        <v>0.95579999999999998</v>
      </c>
      <c r="F170" s="19">
        <f t="shared" si="47"/>
        <v>0</v>
      </c>
      <c r="G170" s="20">
        <f t="shared" si="48"/>
        <v>0</v>
      </c>
      <c r="H170" s="106"/>
      <c r="I170" s="45"/>
      <c r="J170" s="17"/>
      <c r="K170" s="18">
        <v>0.93159999999999998</v>
      </c>
      <c r="L170" s="22">
        <f t="shared" si="49"/>
        <v>0</v>
      </c>
      <c r="M170" s="23"/>
      <c r="N170" s="24">
        <f t="shared" si="50"/>
        <v>0</v>
      </c>
      <c r="O170" s="178"/>
      <c r="P170" s="18">
        <f t="shared" si="51"/>
        <v>0.94369999999999998</v>
      </c>
      <c r="Q170" s="179">
        <f t="shared" si="52"/>
        <v>5.6300000000000017E-2</v>
      </c>
      <c r="R170" s="28">
        <f t="shared" si="53"/>
        <v>0</v>
      </c>
      <c r="S170" s="27">
        <f t="shared" si="54"/>
        <v>0</v>
      </c>
      <c r="T170" s="26">
        <f t="shared" si="55"/>
        <v>0</v>
      </c>
    </row>
    <row r="171" spans="1:20" ht="26.25" x14ac:dyDescent="0.25">
      <c r="A171" s="212"/>
      <c r="B171" s="29" t="s">
        <v>276</v>
      </c>
      <c r="C171" s="16" t="s">
        <v>277</v>
      </c>
      <c r="D171" s="17"/>
      <c r="E171" s="18">
        <v>0.94159999999999999</v>
      </c>
      <c r="F171" s="19">
        <f t="shared" si="47"/>
        <v>0</v>
      </c>
      <c r="G171" s="20">
        <f t="shared" si="48"/>
        <v>0</v>
      </c>
      <c r="H171" s="106"/>
      <c r="I171" s="45"/>
      <c r="J171" s="17"/>
      <c r="K171" s="18">
        <v>0.94630000000000003</v>
      </c>
      <c r="L171" s="22">
        <f t="shared" si="49"/>
        <v>0</v>
      </c>
      <c r="M171" s="23"/>
      <c r="N171" s="24">
        <f t="shared" si="50"/>
        <v>0</v>
      </c>
      <c r="O171" s="178"/>
      <c r="P171" s="18">
        <f t="shared" si="51"/>
        <v>0.94395000000000007</v>
      </c>
      <c r="Q171" s="179">
        <f t="shared" si="52"/>
        <v>5.6049999999999933E-2</v>
      </c>
      <c r="R171" s="28">
        <f t="shared" si="53"/>
        <v>0</v>
      </c>
      <c r="S171" s="27">
        <f t="shared" si="54"/>
        <v>0</v>
      </c>
      <c r="T171" s="26">
        <f t="shared" si="55"/>
        <v>0</v>
      </c>
    </row>
    <row r="172" spans="1:20" ht="26.25" x14ac:dyDescent="0.25">
      <c r="A172" s="212"/>
      <c r="B172" s="29" t="s">
        <v>261</v>
      </c>
      <c r="C172" s="16" t="s">
        <v>262</v>
      </c>
      <c r="D172" s="17"/>
      <c r="E172" s="18">
        <v>0.93179999999999996</v>
      </c>
      <c r="F172" s="19">
        <f t="shared" si="47"/>
        <v>0</v>
      </c>
      <c r="G172" s="20">
        <f t="shared" si="48"/>
        <v>0</v>
      </c>
      <c r="H172" s="106"/>
      <c r="I172" s="45"/>
      <c r="J172" s="17"/>
      <c r="K172" s="18">
        <v>0.95979999999999999</v>
      </c>
      <c r="L172" s="22">
        <f t="shared" si="49"/>
        <v>0</v>
      </c>
      <c r="M172" s="23"/>
      <c r="N172" s="24">
        <f t="shared" si="50"/>
        <v>0</v>
      </c>
      <c r="O172" s="178"/>
      <c r="P172" s="18">
        <f t="shared" si="51"/>
        <v>0.94579999999999997</v>
      </c>
      <c r="Q172" s="179">
        <f t="shared" si="52"/>
        <v>5.4200000000000026E-2</v>
      </c>
      <c r="R172" s="28">
        <f t="shared" si="53"/>
        <v>0</v>
      </c>
      <c r="S172" s="27">
        <f t="shared" si="54"/>
        <v>0</v>
      </c>
      <c r="T172" s="26">
        <f t="shared" si="55"/>
        <v>0</v>
      </c>
    </row>
    <row r="173" spans="1:20" ht="26.25" x14ac:dyDescent="0.25">
      <c r="A173" s="212"/>
      <c r="B173" s="29" t="s">
        <v>278</v>
      </c>
      <c r="C173" s="16" t="s">
        <v>279</v>
      </c>
      <c r="D173" s="17"/>
      <c r="E173" s="18">
        <v>0.94569999999999999</v>
      </c>
      <c r="F173" s="19">
        <f t="shared" si="47"/>
        <v>0</v>
      </c>
      <c r="G173" s="20">
        <f t="shared" si="48"/>
        <v>0</v>
      </c>
      <c r="H173" s="106"/>
      <c r="I173" s="45"/>
      <c r="J173" s="17"/>
      <c r="K173" s="18">
        <v>0.94730000000000003</v>
      </c>
      <c r="L173" s="22">
        <f t="shared" si="49"/>
        <v>0</v>
      </c>
      <c r="M173" s="23"/>
      <c r="N173" s="24">
        <f t="shared" si="50"/>
        <v>0</v>
      </c>
      <c r="O173" s="178"/>
      <c r="P173" s="18">
        <f t="shared" si="51"/>
        <v>0.94650000000000001</v>
      </c>
      <c r="Q173" s="179">
        <f t="shared" si="52"/>
        <v>5.3499999999999992E-2</v>
      </c>
      <c r="R173" s="28">
        <f t="shared" si="53"/>
        <v>0</v>
      </c>
      <c r="S173" s="27">
        <f t="shared" si="54"/>
        <v>0</v>
      </c>
      <c r="T173" s="26">
        <f t="shared" si="55"/>
        <v>0</v>
      </c>
    </row>
    <row r="174" spans="1:20" ht="26.25" x14ac:dyDescent="0.25">
      <c r="A174" s="212"/>
      <c r="B174" s="29">
        <v>98</v>
      </c>
      <c r="C174" s="16" t="s">
        <v>239</v>
      </c>
      <c r="D174" s="17"/>
      <c r="E174" s="18">
        <v>0.95140000000000002</v>
      </c>
      <c r="F174" s="19">
        <f t="shared" si="47"/>
        <v>0</v>
      </c>
      <c r="G174" s="20">
        <f t="shared" si="48"/>
        <v>0</v>
      </c>
      <c r="H174" s="106"/>
      <c r="I174" s="45"/>
      <c r="J174" s="17"/>
      <c r="K174" s="18">
        <v>0.95109999999999995</v>
      </c>
      <c r="L174" s="22">
        <f t="shared" si="49"/>
        <v>0</v>
      </c>
      <c r="M174" s="23"/>
      <c r="N174" s="24">
        <f t="shared" si="50"/>
        <v>0</v>
      </c>
      <c r="O174" s="178"/>
      <c r="P174" s="18">
        <f t="shared" si="51"/>
        <v>0.95124999999999993</v>
      </c>
      <c r="Q174" s="179">
        <f t="shared" si="52"/>
        <v>4.8750000000000071E-2</v>
      </c>
      <c r="R174" s="28">
        <f t="shared" si="53"/>
        <v>0</v>
      </c>
      <c r="S174" s="27">
        <f t="shared" si="54"/>
        <v>0</v>
      </c>
      <c r="T174" s="26">
        <f t="shared" si="55"/>
        <v>0</v>
      </c>
    </row>
    <row r="175" spans="1:20" ht="26.25" x14ac:dyDescent="0.25">
      <c r="A175" s="212"/>
      <c r="B175" s="29">
        <v>126</v>
      </c>
      <c r="C175" s="16" t="s">
        <v>287</v>
      </c>
      <c r="D175" s="17"/>
      <c r="E175" s="18">
        <v>0.93879999999999997</v>
      </c>
      <c r="F175" s="19">
        <f t="shared" si="47"/>
        <v>0</v>
      </c>
      <c r="G175" s="20">
        <f t="shared" si="48"/>
        <v>0</v>
      </c>
      <c r="H175" s="106"/>
      <c r="I175" s="45"/>
      <c r="J175" s="17"/>
      <c r="K175" s="18">
        <v>0.96850000000000003</v>
      </c>
      <c r="L175" s="22">
        <f>J175*K175</f>
        <v>0</v>
      </c>
      <c r="M175" s="23"/>
      <c r="N175" s="24">
        <f t="shared" si="50"/>
        <v>0</v>
      </c>
      <c r="O175" s="178"/>
      <c r="P175" s="18">
        <f t="shared" si="51"/>
        <v>0.95365</v>
      </c>
      <c r="Q175" s="179">
        <f t="shared" si="52"/>
        <v>4.6350000000000002E-2</v>
      </c>
      <c r="R175" s="28">
        <f t="shared" si="53"/>
        <v>0</v>
      </c>
      <c r="S175" s="27">
        <f t="shared" si="54"/>
        <v>0</v>
      </c>
      <c r="T175" s="26">
        <f t="shared" si="55"/>
        <v>0</v>
      </c>
    </row>
    <row r="176" spans="1:20" ht="26.25" x14ac:dyDescent="0.25">
      <c r="A176" s="212"/>
      <c r="B176" s="29">
        <v>120</v>
      </c>
      <c r="C176" s="16" t="s">
        <v>280</v>
      </c>
      <c r="D176" s="17"/>
      <c r="E176" s="18">
        <v>0.95409999999999995</v>
      </c>
      <c r="F176" s="19">
        <f>D176*E176</f>
        <v>0</v>
      </c>
      <c r="G176" s="20">
        <f t="shared" si="48"/>
        <v>0</v>
      </c>
      <c r="H176" s="106"/>
      <c r="I176" s="45"/>
      <c r="J176" s="17"/>
      <c r="K176" s="18">
        <v>0.95730000000000004</v>
      </c>
      <c r="L176" s="22">
        <f t="shared" si="49"/>
        <v>0</v>
      </c>
      <c r="M176" s="23"/>
      <c r="N176" s="24">
        <f t="shared" si="50"/>
        <v>0</v>
      </c>
      <c r="O176" s="178"/>
      <c r="P176" s="18">
        <f t="shared" si="51"/>
        <v>0.95569999999999999</v>
      </c>
      <c r="Q176" s="179">
        <f t="shared" si="52"/>
        <v>4.4300000000000006E-2</v>
      </c>
      <c r="R176" s="28">
        <f t="shared" si="53"/>
        <v>0</v>
      </c>
      <c r="S176" s="27">
        <f t="shared" si="54"/>
        <v>0</v>
      </c>
      <c r="T176" s="26">
        <f t="shared" si="55"/>
        <v>0</v>
      </c>
    </row>
    <row r="177" spans="1:20" ht="26.25" x14ac:dyDescent="0.25">
      <c r="A177" s="212"/>
      <c r="B177" s="29" t="s">
        <v>282</v>
      </c>
      <c r="C177" s="16" t="s">
        <v>283</v>
      </c>
      <c r="D177" s="17"/>
      <c r="E177" s="18">
        <v>0.94910000000000005</v>
      </c>
      <c r="F177" s="19">
        <f t="shared" si="47"/>
        <v>0</v>
      </c>
      <c r="G177" s="20">
        <f t="shared" si="48"/>
        <v>0</v>
      </c>
      <c r="H177" s="106"/>
      <c r="I177" s="45"/>
      <c r="J177" s="17"/>
      <c r="K177" s="18">
        <v>0.96350000000000002</v>
      </c>
      <c r="L177" s="22">
        <f t="shared" si="49"/>
        <v>0</v>
      </c>
      <c r="M177" s="23"/>
      <c r="N177" s="24">
        <f t="shared" si="50"/>
        <v>0</v>
      </c>
      <c r="O177" s="178"/>
      <c r="P177" s="18">
        <f t="shared" si="51"/>
        <v>0.95630000000000004</v>
      </c>
      <c r="Q177" s="179">
        <f t="shared" si="52"/>
        <v>4.3699999999999961E-2</v>
      </c>
      <c r="R177" s="28">
        <f t="shared" si="53"/>
        <v>0</v>
      </c>
      <c r="S177" s="27">
        <f t="shared" si="54"/>
        <v>0</v>
      </c>
      <c r="T177" s="26">
        <f t="shared" si="55"/>
        <v>0</v>
      </c>
    </row>
    <row r="178" spans="1:20" ht="26.25" x14ac:dyDescent="0.25">
      <c r="A178" s="212"/>
      <c r="B178" s="29" t="s">
        <v>233</v>
      </c>
      <c r="C178" s="16" t="s">
        <v>234</v>
      </c>
      <c r="D178" s="17"/>
      <c r="E178" s="18">
        <v>0.96</v>
      </c>
      <c r="F178" s="19">
        <f t="shared" si="47"/>
        <v>0</v>
      </c>
      <c r="G178" s="20">
        <f t="shared" si="48"/>
        <v>0</v>
      </c>
      <c r="H178" s="106"/>
      <c r="I178" s="45"/>
      <c r="J178" s="17"/>
      <c r="K178" s="18">
        <v>0.95269999999999999</v>
      </c>
      <c r="L178" s="22">
        <f t="shared" si="49"/>
        <v>0</v>
      </c>
      <c r="M178" s="23"/>
      <c r="N178" s="24">
        <f t="shared" si="50"/>
        <v>0</v>
      </c>
      <c r="O178" s="178"/>
      <c r="P178" s="18">
        <f t="shared" si="51"/>
        <v>0.95635000000000003</v>
      </c>
      <c r="Q178" s="179">
        <f t="shared" si="52"/>
        <v>4.3649999999999967E-2</v>
      </c>
      <c r="R178" s="28">
        <f t="shared" si="53"/>
        <v>0</v>
      </c>
      <c r="S178" s="27">
        <f t="shared" si="54"/>
        <v>0</v>
      </c>
      <c r="T178" s="26">
        <f t="shared" si="55"/>
        <v>0</v>
      </c>
    </row>
    <row r="179" spans="1:20" ht="26.25" x14ac:dyDescent="0.25">
      <c r="A179" s="212"/>
      <c r="B179" s="29" t="s">
        <v>347</v>
      </c>
      <c r="C179" s="16" t="s">
        <v>285</v>
      </c>
      <c r="D179" s="17"/>
      <c r="E179" s="18">
        <v>0.94950000000000001</v>
      </c>
      <c r="F179" s="19">
        <f t="shared" si="47"/>
        <v>0</v>
      </c>
      <c r="G179" s="20">
        <f t="shared" si="48"/>
        <v>0</v>
      </c>
      <c r="H179" s="106"/>
      <c r="I179" s="45"/>
      <c r="J179" s="17"/>
      <c r="K179" s="18">
        <v>0.9657</v>
      </c>
      <c r="L179" s="22">
        <f t="shared" si="49"/>
        <v>0</v>
      </c>
      <c r="M179" s="23"/>
      <c r="N179" s="24">
        <f t="shared" si="50"/>
        <v>0</v>
      </c>
      <c r="O179" s="178"/>
      <c r="P179" s="18">
        <f t="shared" si="51"/>
        <v>0.95760000000000001</v>
      </c>
      <c r="Q179" s="179">
        <f t="shared" si="52"/>
        <v>4.2399999999999993E-2</v>
      </c>
      <c r="R179" s="28">
        <f t="shared" si="53"/>
        <v>0</v>
      </c>
      <c r="S179" s="27">
        <f t="shared" si="54"/>
        <v>0</v>
      </c>
      <c r="T179" s="26">
        <f t="shared" si="55"/>
        <v>0</v>
      </c>
    </row>
    <row r="180" spans="1:20" ht="26.25" x14ac:dyDescent="0.25">
      <c r="A180" s="212"/>
      <c r="B180" s="29" t="s">
        <v>227</v>
      </c>
      <c r="C180" s="16" t="s">
        <v>228</v>
      </c>
      <c r="D180" s="17"/>
      <c r="E180" s="18">
        <v>0.96199999999999997</v>
      </c>
      <c r="F180" s="19">
        <f t="shared" si="47"/>
        <v>0</v>
      </c>
      <c r="G180" s="20">
        <f t="shared" si="48"/>
        <v>0</v>
      </c>
      <c r="H180" s="106"/>
      <c r="I180" s="45"/>
      <c r="J180" s="17"/>
      <c r="K180" s="18">
        <v>0.95520000000000005</v>
      </c>
      <c r="L180" s="22">
        <f t="shared" si="49"/>
        <v>0</v>
      </c>
      <c r="M180" s="23"/>
      <c r="N180" s="24">
        <f t="shared" si="50"/>
        <v>0</v>
      </c>
      <c r="O180" s="178"/>
      <c r="P180" s="18">
        <f t="shared" si="51"/>
        <v>0.95860000000000001</v>
      </c>
      <c r="Q180" s="179">
        <f t="shared" si="52"/>
        <v>4.1399999999999992E-2</v>
      </c>
      <c r="R180" s="28">
        <f t="shared" si="53"/>
        <v>0</v>
      </c>
      <c r="S180" s="27">
        <f t="shared" si="54"/>
        <v>0</v>
      </c>
      <c r="T180" s="26">
        <f t="shared" si="55"/>
        <v>0</v>
      </c>
    </row>
    <row r="181" spans="1:20" ht="26.25" x14ac:dyDescent="0.25">
      <c r="A181" s="212"/>
      <c r="B181" s="29">
        <v>125</v>
      </c>
      <c r="C181" s="16" t="s">
        <v>286</v>
      </c>
      <c r="D181" s="17"/>
      <c r="E181" s="18">
        <v>0.95520000000000005</v>
      </c>
      <c r="F181" s="19">
        <f t="shared" si="47"/>
        <v>0</v>
      </c>
      <c r="G181" s="20">
        <f t="shared" si="48"/>
        <v>0</v>
      </c>
      <c r="H181" s="106"/>
      <c r="I181" s="45"/>
      <c r="J181" s="17"/>
      <c r="K181" s="18">
        <v>0.96309999999999996</v>
      </c>
      <c r="L181" s="22">
        <f t="shared" si="49"/>
        <v>0</v>
      </c>
      <c r="M181" s="23"/>
      <c r="N181" s="24">
        <f t="shared" si="50"/>
        <v>0</v>
      </c>
      <c r="O181" s="178"/>
      <c r="P181" s="18">
        <f t="shared" si="51"/>
        <v>0.95914999999999995</v>
      </c>
      <c r="Q181" s="179">
        <f t="shared" si="52"/>
        <v>4.0850000000000053E-2</v>
      </c>
      <c r="R181" s="28">
        <f t="shared" si="53"/>
        <v>0</v>
      </c>
      <c r="S181" s="27">
        <f t="shared" si="54"/>
        <v>0</v>
      </c>
      <c r="T181" s="26">
        <f t="shared" si="55"/>
        <v>0</v>
      </c>
    </row>
    <row r="182" spans="1:20" ht="26.25" x14ac:dyDescent="0.25">
      <c r="A182" s="212"/>
      <c r="B182" s="29" t="s">
        <v>342</v>
      </c>
      <c r="C182" s="16" t="s">
        <v>259</v>
      </c>
      <c r="D182" s="17"/>
      <c r="E182" s="18">
        <v>0.95230000000000004</v>
      </c>
      <c r="F182" s="19">
        <f t="shared" si="47"/>
        <v>0</v>
      </c>
      <c r="G182" s="20">
        <f t="shared" si="48"/>
        <v>0</v>
      </c>
      <c r="H182" s="106"/>
      <c r="I182" s="45"/>
      <c r="J182" s="17"/>
      <c r="K182" s="18">
        <v>0.96660000000000001</v>
      </c>
      <c r="L182" s="22">
        <f t="shared" si="49"/>
        <v>0</v>
      </c>
      <c r="M182" s="23"/>
      <c r="N182" s="24">
        <f t="shared" si="50"/>
        <v>0</v>
      </c>
      <c r="O182" s="178"/>
      <c r="P182" s="18">
        <f t="shared" si="51"/>
        <v>0.95945000000000003</v>
      </c>
      <c r="Q182" s="179">
        <f t="shared" si="52"/>
        <v>4.0549999999999975E-2</v>
      </c>
      <c r="R182" s="28">
        <f t="shared" si="53"/>
        <v>0</v>
      </c>
      <c r="S182" s="27">
        <f t="shared" si="54"/>
        <v>0</v>
      </c>
      <c r="T182" s="26">
        <f t="shared" si="55"/>
        <v>0</v>
      </c>
    </row>
    <row r="183" spans="1:20" ht="26.25" x14ac:dyDescent="0.25">
      <c r="A183" s="212"/>
      <c r="B183" s="183">
        <v>115</v>
      </c>
      <c r="C183" s="54" t="s">
        <v>269</v>
      </c>
      <c r="D183" s="34"/>
      <c r="E183" s="18">
        <v>0.93230000000000002</v>
      </c>
      <c r="F183" s="19">
        <f t="shared" si="47"/>
        <v>0</v>
      </c>
      <c r="G183" s="20">
        <f t="shared" si="48"/>
        <v>0</v>
      </c>
      <c r="H183" s="106"/>
      <c r="I183" s="45"/>
      <c r="J183" s="34"/>
      <c r="K183" s="18">
        <v>0.96809999999999996</v>
      </c>
      <c r="L183" s="22">
        <f t="shared" si="49"/>
        <v>0</v>
      </c>
      <c r="M183" s="57"/>
      <c r="N183" s="24">
        <f t="shared" si="50"/>
        <v>0</v>
      </c>
      <c r="O183" s="178"/>
      <c r="P183" s="18">
        <f t="shared" si="51"/>
        <v>0.95019999999999993</v>
      </c>
      <c r="Q183" s="179">
        <f t="shared" si="52"/>
        <v>4.9800000000000066E-2</v>
      </c>
      <c r="R183" s="57">
        <f t="shared" si="53"/>
        <v>0</v>
      </c>
      <c r="S183" s="27">
        <f t="shared" si="54"/>
        <v>0</v>
      </c>
      <c r="T183" s="57">
        <f t="shared" si="55"/>
        <v>0</v>
      </c>
    </row>
    <row r="184" spans="1:20" ht="26.25" x14ac:dyDescent="0.25">
      <c r="A184" s="212"/>
      <c r="B184" s="29" t="s">
        <v>274</v>
      </c>
      <c r="C184" s="16" t="s">
        <v>275</v>
      </c>
      <c r="D184" s="17"/>
      <c r="E184" s="18">
        <v>0.96660000000000001</v>
      </c>
      <c r="F184" s="19">
        <f t="shared" si="47"/>
        <v>0</v>
      </c>
      <c r="G184" s="20">
        <f t="shared" si="48"/>
        <v>0</v>
      </c>
      <c r="H184" s="106"/>
      <c r="I184" s="45"/>
      <c r="J184" s="17"/>
      <c r="K184" s="18">
        <v>0.9587</v>
      </c>
      <c r="L184" s="22">
        <f t="shared" si="49"/>
        <v>0</v>
      </c>
      <c r="M184" s="23"/>
      <c r="N184" s="24">
        <f t="shared" si="50"/>
        <v>0</v>
      </c>
      <c r="O184" s="178"/>
      <c r="P184" s="18">
        <f t="shared" si="51"/>
        <v>0.96265000000000001</v>
      </c>
      <c r="Q184" s="179">
        <f t="shared" si="52"/>
        <v>3.7349999999999994E-2</v>
      </c>
      <c r="R184" s="28">
        <f t="shared" si="53"/>
        <v>0</v>
      </c>
      <c r="S184" s="27">
        <f t="shared" si="54"/>
        <v>0</v>
      </c>
      <c r="T184" s="26">
        <f t="shared" si="55"/>
        <v>0</v>
      </c>
    </row>
    <row r="185" spans="1:20" ht="26.25" x14ac:dyDescent="0.25">
      <c r="A185" s="212"/>
      <c r="B185" s="29" t="s">
        <v>263</v>
      </c>
      <c r="C185" s="16" t="s">
        <v>264</v>
      </c>
      <c r="D185" s="17"/>
      <c r="E185" s="18">
        <v>0.99219999999999997</v>
      </c>
      <c r="F185" s="19">
        <f t="shared" si="47"/>
        <v>0</v>
      </c>
      <c r="G185" s="20">
        <f t="shared" si="48"/>
        <v>0</v>
      </c>
      <c r="H185" s="106"/>
      <c r="I185" s="45"/>
      <c r="J185" s="17"/>
      <c r="K185" s="18">
        <v>0.99050000000000005</v>
      </c>
      <c r="L185" s="22">
        <f t="shared" si="49"/>
        <v>0</v>
      </c>
      <c r="M185" s="23"/>
      <c r="N185" s="24">
        <f t="shared" si="50"/>
        <v>0</v>
      </c>
      <c r="O185" s="178"/>
      <c r="P185" s="18">
        <f t="shared" si="51"/>
        <v>0.99134999999999995</v>
      </c>
      <c r="Q185" s="179">
        <f t="shared" si="52"/>
        <v>8.6500000000000465E-3</v>
      </c>
      <c r="R185" s="28">
        <f t="shared" si="53"/>
        <v>0</v>
      </c>
      <c r="S185" s="27">
        <f t="shared" si="54"/>
        <v>0</v>
      </c>
      <c r="T185" s="26">
        <f t="shared" si="55"/>
        <v>0</v>
      </c>
    </row>
    <row r="186" spans="1:20" ht="26.25" x14ac:dyDescent="0.25">
      <c r="A186" s="212"/>
      <c r="B186" s="29" t="s">
        <v>225</v>
      </c>
      <c r="C186" s="53" t="s">
        <v>226</v>
      </c>
      <c r="D186" s="17"/>
      <c r="E186" s="18">
        <v>0.96130000000000004</v>
      </c>
      <c r="F186" s="19">
        <f t="shared" si="47"/>
        <v>0</v>
      </c>
      <c r="G186" s="20">
        <f t="shared" si="48"/>
        <v>0</v>
      </c>
      <c r="H186" s="106"/>
      <c r="I186" s="45"/>
      <c r="J186" s="17"/>
      <c r="K186" s="18">
        <v>0.96760000000000002</v>
      </c>
      <c r="L186" s="22">
        <f t="shared" si="49"/>
        <v>0</v>
      </c>
      <c r="M186" s="23"/>
      <c r="N186" s="24">
        <f t="shared" si="50"/>
        <v>0</v>
      </c>
      <c r="O186" s="178"/>
      <c r="P186" s="18">
        <f t="shared" si="51"/>
        <v>0.96445000000000003</v>
      </c>
      <c r="Q186" s="179">
        <f t="shared" si="52"/>
        <v>3.5549999999999971E-2</v>
      </c>
      <c r="R186" s="28">
        <f t="shared" si="53"/>
        <v>0</v>
      </c>
      <c r="S186" s="27">
        <f t="shared" si="54"/>
        <v>0</v>
      </c>
      <c r="T186" s="26">
        <f t="shared" si="55"/>
        <v>0</v>
      </c>
    </row>
    <row r="187" spans="1:20" ht="26.25" x14ac:dyDescent="0.25">
      <c r="A187" s="212"/>
      <c r="B187" s="29" t="s">
        <v>340</v>
      </c>
      <c r="C187" s="16" t="s">
        <v>235</v>
      </c>
      <c r="D187" s="17"/>
      <c r="E187" s="18">
        <v>0.96519999999999995</v>
      </c>
      <c r="F187" s="19">
        <f t="shared" si="47"/>
        <v>0</v>
      </c>
      <c r="G187" s="20">
        <f t="shared" si="48"/>
        <v>0</v>
      </c>
      <c r="H187" s="106"/>
      <c r="I187" s="45"/>
      <c r="J187" s="17"/>
      <c r="K187" s="18">
        <v>0.97040000000000004</v>
      </c>
      <c r="L187" s="22">
        <f t="shared" si="49"/>
        <v>0</v>
      </c>
      <c r="M187" s="23"/>
      <c r="N187" s="24">
        <f t="shared" si="50"/>
        <v>0</v>
      </c>
      <c r="O187" s="178"/>
      <c r="P187" s="18">
        <f t="shared" si="51"/>
        <v>0.96779999999999999</v>
      </c>
      <c r="Q187" s="179">
        <f t="shared" si="52"/>
        <v>3.2200000000000006E-2</v>
      </c>
      <c r="R187" s="28">
        <f t="shared" si="53"/>
        <v>0</v>
      </c>
      <c r="S187" s="27">
        <f t="shared" si="54"/>
        <v>0</v>
      </c>
      <c r="T187" s="26">
        <f t="shared" si="55"/>
        <v>0</v>
      </c>
    </row>
    <row r="188" spans="1:20" ht="26.25" x14ac:dyDescent="0.25">
      <c r="A188" s="212"/>
      <c r="B188" s="29" t="s">
        <v>270</v>
      </c>
      <c r="C188" s="16" t="s">
        <v>271</v>
      </c>
      <c r="D188" s="17"/>
      <c r="E188" s="18">
        <v>0.9667</v>
      </c>
      <c r="F188" s="19">
        <f t="shared" si="47"/>
        <v>0</v>
      </c>
      <c r="G188" s="20">
        <f t="shared" si="48"/>
        <v>0</v>
      </c>
      <c r="H188" s="106"/>
      <c r="I188" s="45"/>
      <c r="J188" s="17"/>
      <c r="K188" s="18">
        <v>0.97019999999999995</v>
      </c>
      <c r="L188" s="22">
        <f t="shared" si="49"/>
        <v>0</v>
      </c>
      <c r="M188" s="23"/>
      <c r="N188" s="24">
        <f t="shared" si="50"/>
        <v>0</v>
      </c>
      <c r="O188" s="178"/>
      <c r="P188" s="18">
        <f t="shared" si="51"/>
        <v>0.96845000000000003</v>
      </c>
      <c r="Q188" s="179">
        <f t="shared" si="52"/>
        <v>3.1549999999999967E-2</v>
      </c>
      <c r="R188" s="28">
        <f t="shared" si="53"/>
        <v>0</v>
      </c>
      <c r="S188" s="27">
        <f t="shared" si="54"/>
        <v>0</v>
      </c>
      <c r="T188" s="26">
        <f t="shared" si="55"/>
        <v>0</v>
      </c>
    </row>
    <row r="189" spans="1:20" ht="26.25" x14ac:dyDescent="0.25">
      <c r="A189" s="212"/>
      <c r="B189" s="29" t="s">
        <v>229</v>
      </c>
      <c r="C189" s="16" t="s">
        <v>230</v>
      </c>
      <c r="D189" s="17"/>
      <c r="E189" s="18">
        <v>0.98760000000000003</v>
      </c>
      <c r="F189" s="19">
        <f t="shared" si="47"/>
        <v>0</v>
      </c>
      <c r="G189" s="20">
        <f t="shared" si="48"/>
        <v>0</v>
      </c>
      <c r="H189" s="106"/>
      <c r="I189" s="45"/>
      <c r="J189" s="17"/>
      <c r="K189" s="18">
        <v>0.95279999999999998</v>
      </c>
      <c r="L189" s="22">
        <f t="shared" si="49"/>
        <v>0</v>
      </c>
      <c r="M189" s="23"/>
      <c r="N189" s="24">
        <f t="shared" si="50"/>
        <v>0</v>
      </c>
      <c r="O189" s="178"/>
      <c r="P189" s="18">
        <f t="shared" si="51"/>
        <v>0.97019999999999995</v>
      </c>
      <c r="Q189" s="179">
        <f t="shared" si="52"/>
        <v>2.9800000000000049E-2</v>
      </c>
      <c r="R189" s="28">
        <f t="shared" si="53"/>
        <v>0</v>
      </c>
      <c r="S189" s="27">
        <f t="shared" si="54"/>
        <v>0</v>
      </c>
      <c r="T189" s="26">
        <f t="shared" si="55"/>
        <v>0</v>
      </c>
    </row>
    <row r="190" spans="1:20" ht="26.25" x14ac:dyDescent="0.25">
      <c r="A190" s="212"/>
      <c r="B190" s="29" t="s">
        <v>257</v>
      </c>
      <c r="C190" s="16" t="s">
        <v>258</v>
      </c>
      <c r="D190" s="17"/>
      <c r="E190" s="18">
        <v>0.97209999999999996</v>
      </c>
      <c r="F190" s="19">
        <f t="shared" si="47"/>
        <v>0</v>
      </c>
      <c r="G190" s="20">
        <f t="shared" si="48"/>
        <v>0</v>
      </c>
      <c r="H190" s="106"/>
      <c r="I190" s="45"/>
      <c r="J190" s="17"/>
      <c r="K190" s="18">
        <v>0.97150000000000003</v>
      </c>
      <c r="L190" s="22">
        <f t="shared" si="49"/>
        <v>0</v>
      </c>
      <c r="M190" s="23"/>
      <c r="N190" s="24">
        <f t="shared" si="50"/>
        <v>0</v>
      </c>
      <c r="O190" s="178"/>
      <c r="P190" s="18">
        <f t="shared" si="51"/>
        <v>0.9718</v>
      </c>
      <c r="Q190" s="179">
        <f t="shared" si="52"/>
        <v>2.8200000000000003E-2</v>
      </c>
      <c r="R190" s="28">
        <f t="shared" si="53"/>
        <v>0</v>
      </c>
      <c r="S190" s="27">
        <f t="shared" si="54"/>
        <v>0</v>
      </c>
      <c r="T190" s="26">
        <f t="shared" si="55"/>
        <v>0</v>
      </c>
    </row>
    <row r="191" spans="1:20" x14ac:dyDescent="0.25">
      <c r="A191" s="212"/>
      <c r="B191" s="29" t="s">
        <v>240</v>
      </c>
      <c r="C191" s="16" t="s">
        <v>241</v>
      </c>
      <c r="D191" s="17"/>
      <c r="E191" s="18">
        <v>0.9758</v>
      </c>
      <c r="F191" s="19">
        <f t="shared" si="47"/>
        <v>0</v>
      </c>
      <c r="G191" s="20">
        <f t="shared" si="48"/>
        <v>0</v>
      </c>
      <c r="H191" s="106"/>
      <c r="I191" s="45"/>
      <c r="J191" s="17"/>
      <c r="K191" s="18">
        <v>0.97009999999999996</v>
      </c>
      <c r="L191" s="22">
        <f t="shared" si="49"/>
        <v>0</v>
      </c>
      <c r="M191" s="23"/>
      <c r="N191" s="24">
        <f t="shared" si="50"/>
        <v>0</v>
      </c>
      <c r="O191" s="178"/>
      <c r="P191" s="18">
        <f t="shared" si="51"/>
        <v>0.97294999999999998</v>
      </c>
      <c r="Q191" s="179">
        <f t="shared" si="52"/>
        <v>2.7050000000000018E-2</v>
      </c>
      <c r="R191" s="28">
        <f t="shared" si="53"/>
        <v>0</v>
      </c>
      <c r="S191" s="27">
        <f t="shared" si="54"/>
        <v>0</v>
      </c>
      <c r="T191" s="26">
        <f t="shared" si="55"/>
        <v>0</v>
      </c>
    </row>
    <row r="192" spans="1:20" ht="26.25" x14ac:dyDescent="0.25">
      <c r="A192" s="212"/>
      <c r="B192" s="29" t="s">
        <v>272</v>
      </c>
      <c r="C192" s="16" t="s">
        <v>273</v>
      </c>
      <c r="D192" s="17"/>
      <c r="E192" s="18">
        <v>0.97519999999999996</v>
      </c>
      <c r="F192" s="19">
        <f t="shared" si="47"/>
        <v>0</v>
      </c>
      <c r="G192" s="20">
        <f t="shared" si="48"/>
        <v>0</v>
      </c>
      <c r="H192" s="106"/>
      <c r="I192" s="45"/>
      <c r="J192" s="17"/>
      <c r="K192" s="18">
        <v>0.97189999999999999</v>
      </c>
      <c r="L192" s="22">
        <f t="shared" si="49"/>
        <v>0</v>
      </c>
      <c r="M192" s="23"/>
      <c r="N192" s="24">
        <f t="shared" si="50"/>
        <v>0</v>
      </c>
      <c r="O192" s="178"/>
      <c r="P192" s="18">
        <f t="shared" si="51"/>
        <v>0.97354999999999992</v>
      </c>
      <c r="Q192" s="179">
        <f t="shared" si="52"/>
        <v>2.6450000000000085E-2</v>
      </c>
      <c r="R192" s="28">
        <f t="shared" si="53"/>
        <v>0</v>
      </c>
      <c r="S192" s="27">
        <f t="shared" si="54"/>
        <v>0</v>
      </c>
      <c r="T192" s="26">
        <f t="shared" si="55"/>
        <v>0</v>
      </c>
    </row>
    <row r="193" spans="1:20" ht="26.25" x14ac:dyDescent="0.25">
      <c r="A193" s="212"/>
      <c r="B193" s="29" t="s">
        <v>243</v>
      </c>
      <c r="C193" s="16" t="s">
        <v>244</v>
      </c>
      <c r="D193" s="17"/>
      <c r="E193" s="18">
        <v>0.97460000000000002</v>
      </c>
      <c r="F193" s="19">
        <f t="shared" si="47"/>
        <v>0</v>
      </c>
      <c r="G193" s="20">
        <f t="shared" si="48"/>
        <v>0</v>
      </c>
      <c r="H193" s="106"/>
      <c r="I193" s="45"/>
      <c r="J193" s="17"/>
      <c r="K193" s="18">
        <v>0.97489999999999999</v>
      </c>
      <c r="L193" s="22">
        <f t="shared" si="49"/>
        <v>0</v>
      </c>
      <c r="M193" s="23"/>
      <c r="N193" s="24">
        <f t="shared" si="50"/>
        <v>0</v>
      </c>
      <c r="O193" s="178"/>
      <c r="P193" s="18">
        <f t="shared" si="51"/>
        <v>0.97475000000000001</v>
      </c>
      <c r="Q193" s="179">
        <f t="shared" si="52"/>
        <v>2.5249999999999995E-2</v>
      </c>
      <c r="R193" s="28">
        <f t="shared" si="53"/>
        <v>0</v>
      </c>
      <c r="S193" s="27">
        <f t="shared" si="54"/>
        <v>0</v>
      </c>
      <c r="T193" s="26">
        <f t="shared" si="55"/>
        <v>0</v>
      </c>
    </row>
    <row r="194" spans="1:20" ht="26.25" x14ac:dyDescent="0.25">
      <c r="A194" s="212"/>
      <c r="B194" s="29" t="s">
        <v>236</v>
      </c>
      <c r="C194" s="16" t="s">
        <v>237</v>
      </c>
      <c r="D194" s="17"/>
      <c r="E194" s="18">
        <v>0.97470000000000001</v>
      </c>
      <c r="F194" s="19">
        <f t="shared" si="47"/>
        <v>0</v>
      </c>
      <c r="G194" s="20">
        <f t="shared" si="48"/>
        <v>0</v>
      </c>
      <c r="H194" s="106"/>
      <c r="I194" s="45"/>
      <c r="J194" s="17"/>
      <c r="K194" s="18">
        <v>0.97529999999999994</v>
      </c>
      <c r="L194" s="22">
        <f t="shared" si="49"/>
        <v>0</v>
      </c>
      <c r="M194" s="23"/>
      <c r="N194" s="24">
        <f t="shared" si="50"/>
        <v>0</v>
      </c>
      <c r="O194" s="178"/>
      <c r="P194" s="18">
        <f t="shared" si="51"/>
        <v>0.97499999999999998</v>
      </c>
      <c r="Q194" s="179">
        <f t="shared" si="52"/>
        <v>2.5000000000000022E-2</v>
      </c>
      <c r="R194" s="28">
        <f t="shared" si="53"/>
        <v>0</v>
      </c>
      <c r="S194" s="27">
        <f t="shared" si="54"/>
        <v>0</v>
      </c>
      <c r="T194" s="26">
        <f t="shared" si="55"/>
        <v>0</v>
      </c>
    </row>
    <row r="195" spans="1:20" ht="39" x14ac:dyDescent="0.25">
      <c r="A195" s="212"/>
      <c r="B195" s="29">
        <v>144</v>
      </c>
      <c r="C195" s="16" t="s">
        <v>292</v>
      </c>
      <c r="D195" s="17"/>
      <c r="E195" s="18">
        <v>0.96660000000000001</v>
      </c>
      <c r="F195" s="19">
        <f t="shared" si="47"/>
        <v>0</v>
      </c>
      <c r="G195" s="20">
        <f t="shared" si="48"/>
        <v>0</v>
      </c>
      <c r="H195" s="106"/>
      <c r="I195" s="45"/>
      <c r="J195" s="17"/>
      <c r="K195" s="18">
        <v>0.98680000000000001</v>
      </c>
      <c r="L195" s="22">
        <f t="shared" si="49"/>
        <v>0</v>
      </c>
      <c r="M195" s="59"/>
      <c r="N195" s="24">
        <f t="shared" si="50"/>
        <v>0</v>
      </c>
      <c r="O195" s="178"/>
      <c r="P195" s="18">
        <f t="shared" si="51"/>
        <v>0.97670000000000001</v>
      </c>
      <c r="Q195" s="179">
        <f t="shared" si="52"/>
        <v>2.3299999999999987E-2</v>
      </c>
      <c r="R195" s="28">
        <f t="shared" si="53"/>
        <v>0</v>
      </c>
      <c r="S195" s="27">
        <f t="shared" si="54"/>
        <v>0</v>
      </c>
      <c r="T195" s="26">
        <f t="shared" si="55"/>
        <v>0</v>
      </c>
    </row>
    <row r="196" spans="1:20" ht="26.25" x14ac:dyDescent="0.25">
      <c r="A196" s="212"/>
      <c r="B196" s="29">
        <v>100</v>
      </c>
      <c r="C196" s="16" t="s">
        <v>242</v>
      </c>
      <c r="D196" s="17"/>
      <c r="E196" s="18">
        <v>0.97560000000000002</v>
      </c>
      <c r="F196" s="19">
        <f t="shared" si="47"/>
        <v>0</v>
      </c>
      <c r="G196" s="20">
        <f t="shared" si="48"/>
        <v>0</v>
      </c>
      <c r="H196" s="106"/>
      <c r="I196" s="45"/>
      <c r="J196" s="17"/>
      <c r="K196" s="18">
        <v>0.98099999999999998</v>
      </c>
      <c r="L196" s="22">
        <f t="shared" si="49"/>
        <v>0</v>
      </c>
      <c r="M196" s="23"/>
      <c r="N196" s="24">
        <f t="shared" si="50"/>
        <v>0</v>
      </c>
      <c r="O196" s="178"/>
      <c r="P196" s="18">
        <f t="shared" si="51"/>
        <v>0.97829999999999995</v>
      </c>
      <c r="Q196" s="179">
        <f t="shared" si="52"/>
        <v>2.1700000000000053E-2</v>
      </c>
      <c r="R196" s="28">
        <f t="shared" si="53"/>
        <v>0</v>
      </c>
      <c r="S196" s="27">
        <f t="shared" si="54"/>
        <v>0</v>
      </c>
      <c r="T196" s="26">
        <f t="shared" si="55"/>
        <v>0</v>
      </c>
    </row>
    <row r="197" spans="1:20" ht="51.75" x14ac:dyDescent="0.25">
      <c r="A197" s="212"/>
      <c r="B197" s="29">
        <v>136</v>
      </c>
      <c r="C197" s="16" t="s">
        <v>290</v>
      </c>
      <c r="D197" s="17"/>
      <c r="E197" s="30">
        <v>0.98070000000000002</v>
      </c>
      <c r="F197" s="19">
        <f t="shared" si="47"/>
        <v>0</v>
      </c>
      <c r="G197" s="20">
        <f t="shared" si="48"/>
        <v>0</v>
      </c>
      <c r="H197" s="106"/>
      <c r="I197" s="45"/>
      <c r="J197" s="17"/>
      <c r="K197" s="18">
        <v>0.98009999999999997</v>
      </c>
      <c r="L197" s="22">
        <f t="shared" si="49"/>
        <v>0</v>
      </c>
      <c r="M197" s="59"/>
      <c r="N197" s="24">
        <f t="shared" si="50"/>
        <v>0</v>
      </c>
      <c r="O197" s="178"/>
      <c r="P197" s="18">
        <f t="shared" si="51"/>
        <v>0.98039999999999994</v>
      </c>
      <c r="Q197" s="179">
        <f t="shared" si="52"/>
        <v>1.9600000000000062E-2</v>
      </c>
      <c r="R197" s="28">
        <f t="shared" si="53"/>
        <v>0</v>
      </c>
      <c r="S197" s="27">
        <f t="shared" si="54"/>
        <v>0</v>
      </c>
      <c r="T197" s="26">
        <f t="shared" si="55"/>
        <v>0</v>
      </c>
    </row>
    <row r="198" spans="1:20" ht="26.25" x14ac:dyDescent="0.25">
      <c r="A198" s="212"/>
      <c r="B198" s="29" t="s">
        <v>253</v>
      </c>
      <c r="C198" s="16" t="s">
        <v>254</v>
      </c>
      <c r="D198" s="17"/>
      <c r="E198" s="18">
        <v>0.98050000000000004</v>
      </c>
      <c r="F198" s="19">
        <f t="shared" si="47"/>
        <v>0</v>
      </c>
      <c r="G198" s="20">
        <f t="shared" si="48"/>
        <v>0</v>
      </c>
      <c r="H198" s="106"/>
      <c r="I198" s="45"/>
      <c r="J198" s="17"/>
      <c r="K198" s="18">
        <v>0.98150000000000004</v>
      </c>
      <c r="L198" s="22">
        <f t="shared" si="49"/>
        <v>0</v>
      </c>
      <c r="M198" s="23"/>
      <c r="N198" s="24">
        <f t="shared" si="50"/>
        <v>0</v>
      </c>
      <c r="O198" s="178"/>
      <c r="P198" s="18">
        <f t="shared" si="51"/>
        <v>0.98100000000000009</v>
      </c>
      <c r="Q198" s="179">
        <f t="shared" si="52"/>
        <v>1.8999999999999906E-2</v>
      </c>
      <c r="R198" s="28">
        <f t="shared" si="53"/>
        <v>0</v>
      </c>
      <c r="S198" s="27">
        <f t="shared" si="54"/>
        <v>0</v>
      </c>
      <c r="T198" s="26">
        <f t="shared" si="55"/>
        <v>0</v>
      </c>
    </row>
    <row r="199" spans="1:20" ht="26.25" x14ac:dyDescent="0.25">
      <c r="A199" s="212"/>
      <c r="B199" s="29">
        <v>110</v>
      </c>
      <c r="C199" s="16" t="s">
        <v>260</v>
      </c>
      <c r="D199" s="17"/>
      <c r="E199" s="18">
        <v>0.98350000000000004</v>
      </c>
      <c r="F199" s="19">
        <f t="shared" si="47"/>
        <v>0</v>
      </c>
      <c r="G199" s="20">
        <f t="shared" si="48"/>
        <v>0</v>
      </c>
      <c r="H199" s="106"/>
      <c r="I199" s="45"/>
      <c r="J199" s="17"/>
      <c r="K199" s="18">
        <v>0.98050000000000004</v>
      </c>
      <c r="L199" s="22">
        <f t="shared" si="49"/>
        <v>0</v>
      </c>
      <c r="M199" s="23"/>
      <c r="N199" s="24">
        <f t="shared" si="50"/>
        <v>0</v>
      </c>
      <c r="O199" s="178"/>
      <c r="P199" s="18">
        <f t="shared" si="51"/>
        <v>0.98199999999999998</v>
      </c>
      <c r="Q199" s="179">
        <f t="shared" si="52"/>
        <v>1.8000000000000016E-2</v>
      </c>
      <c r="R199" s="28">
        <f t="shared" si="53"/>
        <v>0</v>
      </c>
      <c r="S199" s="27">
        <f t="shared" si="54"/>
        <v>0</v>
      </c>
      <c r="T199" s="26">
        <f t="shared" si="55"/>
        <v>0</v>
      </c>
    </row>
    <row r="200" spans="1:20" ht="26.25" x14ac:dyDescent="0.25">
      <c r="A200" s="212"/>
      <c r="B200" s="29" t="s">
        <v>345</v>
      </c>
      <c r="C200" s="16" t="s">
        <v>281</v>
      </c>
      <c r="D200" s="17"/>
      <c r="E200" s="18">
        <v>0.98529999999999995</v>
      </c>
      <c r="F200" s="19">
        <f t="shared" si="47"/>
        <v>0</v>
      </c>
      <c r="G200" s="20">
        <f t="shared" si="48"/>
        <v>0</v>
      </c>
      <c r="H200" s="106"/>
      <c r="I200" s="45"/>
      <c r="J200" s="17"/>
      <c r="K200" s="18">
        <v>0.98260000000000003</v>
      </c>
      <c r="L200" s="22">
        <f t="shared" si="49"/>
        <v>0</v>
      </c>
      <c r="M200" s="23"/>
      <c r="N200" s="24">
        <f t="shared" si="50"/>
        <v>0</v>
      </c>
      <c r="O200" s="178"/>
      <c r="P200" s="18">
        <f t="shared" si="51"/>
        <v>0.98394999999999999</v>
      </c>
      <c r="Q200" s="179">
        <f t="shared" si="52"/>
        <v>1.6050000000000009E-2</v>
      </c>
      <c r="R200" s="28">
        <f t="shared" si="53"/>
        <v>0</v>
      </c>
      <c r="S200" s="27">
        <f t="shared" si="54"/>
        <v>0</v>
      </c>
      <c r="T200" s="26">
        <f t="shared" si="55"/>
        <v>0</v>
      </c>
    </row>
    <row r="201" spans="1:20" ht="26.25" x14ac:dyDescent="0.25">
      <c r="A201" s="212"/>
      <c r="B201" s="29" t="s">
        <v>245</v>
      </c>
      <c r="C201" s="16" t="s">
        <v>246</v>
      </c>
      <c r="D201" s="17"/>
      <c r="E201" s="18">
        <v>0.99980000000000002</v>
      </c>
      <c r="F201" s="19">
        <f t="shared" si="47"/>
        <v>0</v>
      </c>
      <c r="G201" s="20">
        <f t="shared" si="48"/>
        <v>0</v>
      </c>
      <c r="H201" s="106"/>
      <c r="I201" s="45"/>
      <c r="J201" s="17"/>
      <c r="K201" s="18">
        <v>0.99660000000000004</v>
      </c>
      <c r="L201" s="22">
        <f t="shared" si="49"/>
        <v>0</v>
      </c>
      <c r="M201" s="23"/>
      <c r="N201" s="24">
        <f t="shared" si="50"/>
        <v>0</v>
      </c>
      <c r="O201" s="178"/>
      <c r="P201" s="18">
        <f t="shared" si="51"/>
        <v>0.99819999999999998</v>
      </c>
      <c r="Q201" s="179">
        <f t="shared" si="52"/>
        <v>1.8000000000000238E-3</v>
      </c>
      <c r="R201" s="28">
        <f t="shared" si="53"/>
        <v>0</v>
      </c>
      <c r="S201" s="27">
        <f t="shared" si="54"/>
        <v>0</v>
      </c>
      <c r="T201" s="26">
        <f t="shared" si="55"/>
        <v>0</v>
      </c>
    </row>
    <row r="202" spans="1:20" ht="26.25" x14ac:dyDescent="0.25">
      <c r="A202" s="212"/>
      <c r="B202" s="29" t="s">
        <v>267</v>
      </c>
      <c r="C202" s="16" t="s">
        <v>268</v>
      </c>
      <c r="D202" s="17"/>
      <c r="E202" s="18">
        <v>0.99909999999999999</v>
      </c>
      <c r="F202" s="19">
        <f t="shared" si="47"/>
        <v>0</v>
      </c>
      <c r="G202" s="20">
        <f t="shared" si="48"/>
        <v>0</v>
      </c>
      <c r="H202" s="106"/>
      <c r="I202" s="45"/>
      <c r="J202" s="17"/>
      <c r="K202" s="18">
        <v>0.99950000000000006</v>
      </c>
      <c r="L202" s="22">
        <f t="shared" si="49"/>
        <v>0</v>
      </c>
      <c r="M202" s="23"/>
      <c r="N202" s="24">
        <f t="shared" si="50"/>
        <v>0</v>
      </c>
      <c r="O202" s="178"/>
      <c r="P202" s="18">
        <f t="shared" si="51"/>
        <v>0.99930000000000008</v>
      </c>
      <c r="Q202" s="179">
        <f t="shared" si="52"/>
        <v>6.9999999999992291E-4</v>
      </c>
      <c r="R202" s="28">
        <f t="shared" si="53"/>
        <v>0</v>
      </c>
      <c r="S202" s="27">
        <f t="shared" si="54"/>
        <v>0</v>
      </c>
      <c r="T202" s="26">
        <f t="shared" si="55"/>
        <v>0</v>
      </c>
    </row>
    <row r="203" spans="1:20" ht="26.25" x14ac:dyDescent="0.25">
      <c r="A203" s="212"/>
      <c r="B203" s="29" t="s">
        <v>265</v>
      </c>
      <c r="C203" s="16" t="s">
        <v>266</v>
      </c>
      <c r="D203" s="17"/>
      <c r="E203" s="18">
        <v>0.99970000000000003</v>
      </c>
      <c r="F203" s="19">
        <f t="shared" si="47"/>
        <v>0</v>
      </c>
      <c r="G203" s="20">
        <f t="shared" si="48"/>
        <v>0</v>
      </c>
      <c r="H203" s="106"/>
      <c r="I203" s="45"/>
      <c r="J203" s="17"/>
      <c r="K203" s="18">
        <v>0.99960000000000004</v>
      </c>
      <c r="L203" s="22">
        <f t="shared" si="49"/>
        <v>0</v>
      </c>
      <c r="M203" s="23"/>
      <c r="N203" s="24">
        <f t="shared" si="50"/>
        <v>0</v>
      </c>
      <c r="O203" s="178"/>
      <c r="P203" s="18">
        <f t="shared" si="51"/>
        <v>0.99965000000000004</v>
      </c>
      <c r="Q203" s="179">
        <f t="shared" si="52"/>
        <v>3.4999999999996145E-4</v>
      </c>
      <c r="R203" s="28">
        <f t="shared" si="53"/>
        <v>0</v>
      </c>
      <c r="S203" s="27">
        <f t="shared" si="54"/>
        <v>0</v>
      </c>
      <c r="T203" s="26">
        <f t="shared" si="55"/>
        <v>0</v>
      </c>
    </row>
    <row r="204" spans="1:20" ht="26.25" x14ac:dyDescent="0.25">
      <c r="A204" s="212"/>
      <c r="B204" s="29" t="s">
        <v>223</v>
      </c>
      <c r="C204" s="16" t="s">
        <v>224</v>
      </c>
      <c r="D204" s="17"/>
      <c r="E204" s="18">
        <v>0.99990000000000001</v>
      </c>
      <c r="F204" s="19">
        <f t="shared" si="47"/>
        <v>0</v>
      </c>
      <c r="G204" s="20">
        <f t="shared" si="48"/>
        <v>0</v>
      </c>
      <c r="H204" s="106"/>
      <c r="I204" s="45"/>
      <c r="J204" s="17"/>
      <c r="K204" s="18">
        <v>0.99970000000000003</v>
      </c>
      <c r="L204" s="22">
        <f t="shared" si="49"/>
        <v>0</v>
      </c>
      <c r="M204" s="23"/>
      <c r="N204" s="24">
        <f t="shared" si="50"/>
        <v>0</v>
      </c>
      <c r="O204" s="178"/>
      <c r="P204" s="18">
        <f t="shared" si="51"/>
        <v>0.99980000000000002</v>
      </c>
      <c r="Q204" s="179">
        <f t="shared" si="52"/>
        <v>1.9999999999997797E-4</v>
      </c>
      <c r="R204" s="28">
        <f t="shared" si="53"/>
        <v>0</v>
      </c>
      <c r="S204" s="27">
        <f t="shared" si="54"/>
        <v>0</v>
      </c>
      <c r="T204" s="26">
        <f t="shared" si="55"/>
        <v>0</v>
      </c>
    </row>
    <row r="205" spans="1:20" ht="26.25" x14ac:dyDescent="0.25">
      <c r="A205" s="212"/>
      <c r="B205" s="29" t="s">
        <v>251</v>
      </c>
      <c r="C205" s="16" t="s">
        <v>252</v>
      </c>
      <c r="D205" s="17"/>
      <c r="E205" s="18">
        <v>0.99980000000000002</v>
      </c>
      <c r="F205" s="19">
        <f t="shared" si="47"/>
        <v>0</v>
      </c>
      <c r="G205" s="20">
        <f t="shared" si="48"/>
        <v>0</v>
      </c>
      <c r="H205" s="106"/>
      <c r="I205" s="45"/>
      <c r="J205" s="17"/>
      <c r="K205" s="18">
        <v>0.99990000000000001</v>
      </c>
      <c r="L205" s="22">
        <f t="shared" si="49"/>
        <v>0</v>
      </c>
      <c r="M205" s="23"/>
      <c r="N205" s="24">
        <f t="shared" si="50"/>
        <v>0</v>
      </c>
      <c r="O205" s="178"/>
      <c r="P205" s="18">
        <f t="shared" si="51"/>
        <v>0.99985000000000002</v>
      </c>
      <c r="Q205" s="179">
        <f t="shared" si="52"/>
        <v>1.4999999999998348E-4</v>
      </c>
      <c r="R205" s="28">
        <f t="shared" si="53"/>
        <v>0</v>
      </c>
      <c r="S205" s="27">
        <f t="shared" si="54"/>
        <v>0</v>
      </c>
      <c r="T205" s="26">
        <f t="shared" si="55"/>
        <v>0</v>
      </c>
    </row>
    <row r="206" spans="1:20" x14ac:dyDescent="0.25">
      <c r="A206" s="212"/>
      <c r="B206" s="29"/>
      <c r="C206" s="16"/>
      <c r="D206" s="126"/>
      <c r="E206" s="18"/>
      <c r="F206" s="19"/>
      <c r="G206" s="20"/>
      <c r="H206" s="106"/>
      <c r="I206" s="45"/>
      <c r="J206" s="127"/>
      <c r="K206" s="18"/>
      <c r="L206" s="22"/>
      <c r="M206" s="60"/>
      <c r="N206" s="24"/>
      <c r="O206" s="178"/>
      <c r="P206" s="18"/>
      <c r="Q206" s="179"/>
      <c r="R206" s="124"/>
      <c r="S206" s="27"/>
      <c r="T206" s="26"/>
    </row>
    <row r="207" spans="1:20" x14ac:dyDescent="0.25">
      <c r="A207" s="212"/>
      <c r="B207" s="29"/>
      <c r="C207" s="16"/>
      <c r="D207" s="126"/>
      <c r="E207" s="18"/>
      <c r="F207" s="19"/>
      <c r="G207" s="129"/>
      <c r="H207" s="106"/>
      <c r="I207" s="48"/>
      <c r="J207" s="127"/>
      <c r="K207" s="18"/>
      <c r="L207" s="22"/>
      <c r="M207" s="60"/>
      <c r="N207" s="108"/>
      <c r="O207" s="106"/>
      <c r="P207" s="18"/>
      <c r="Q207" s="179"/>
      <c r="R207" s="119"/>
      <c r="S207" s="27"/>
      <c r="T207" s="26"/>
    </row>
    <row r="208" spans="1:20" x14ac:dyDescent="0.25">
      <c r="A208" s="212"/>
      <c r="B208" s="29"/>
      <c r="C208" s="16"/>
      <c r="D208" s="127"/>
      <c r="E208" s="18"/>
      <c r="F208" s="19"/>
      <c r="G208" s="129"/>
      <c r="H208" s="106"/>
      <c r="I208" s="48"/>
      <c r="J208" s="127"/>
      <c r="K208" s="18"/>
      <c r="L208" s="22"/>
      <c r="M208" s="60"/>
      <c r="N208" s="108"/>
      <c r="O208" s="106"/>
      <c r="P208" s="18"/>
      <c r="Q208" s="179"/>
      <c r="R208" s="100"/>
      <c r="S208" s="27"/>
      <c r="T208" s="26"/>
    </row>
    <row r="209" spans="1:20" x14ac:dyDescent="0.25">
      <c r="A209" s="212"/>
      <c r="B209" s="29"/>
      <c r="C209" s="16"/>
      <c r="D209" s="126"/>
      <c r="E209" s="33"/>
      <c r="F209" s="19"/>
      <c r="G209" s="129"/>
      <c r="H209" s="35"/>
      <c r="I209" s="48"/>
      <c r="J209" s="127"/>
      <c r="K209" s="33"/>
      <c r="L209" s="22"/>
      <c r="M209" s="60"/>
      <c r="N209" s="117"/>
      <c r="O209" s="35"/>
      <c r="P209" s="18"/>
      <c r="Q209" s="179"/>
      <c r="R209" s="100"/>
      <c r="S209" s="27"/>
      <c r="T209" s="26"/>
    </row>
    <row r="210" spans="1:20" x14ac:dyDescent="0.25">
      <c r="A210" s="112"/>
      <c r="B210" s="29"/>
      <c r="C210" s="16"/>
      <c r="D210" s="44"/>
      <c r="E210" s="33"/>
      <c r="F210" s="19"/>
      <c r="G210" s="105"/>
      <c r="H210" s="35"/>
      <c r="I210" s="48"/>
      <c r="J210" s="46"/>
      <c r="K210" s="33"/>
      <c r="L210" s="22"/>
      <c r="M210" s="37"/>
      <c r="N210" s="117"/>
      <c r="O210" s="35"/>
      <c r="P210" s="18"/>
      <c r="Q210" s="179"/>
      <c r="R210" s="100"/>
      <c r="S210" s="27"/>
      <c r="T210" s="26"/>
    </row>
    <row r="211" spans="1:20" x14ac:dyDescent="0.25">
      <c r="A211" s="212" t="s">
        <v>351</v>
      </c>
      <c r="B211" s="29" t="s">
        <v>352</v>
      </c>
      <c r="C211" s="16" t="s">
        <v>353</v>
      </c>
      <c r="D211" s="133"/>
      <c r="E211" s="18">
        <v>0.871</v>
      </c>
      <c r="F211" s="19">
        <f t="shared" ref="F211:F223" si="56">D211*E211</f>
        <v>0</v>
      </c>
      <c r="G211" s="20">
        <f>D211-F211</f>
        <v>0</v>
      </c>
      <c r="H211" s="106"/>
      <c r="I211" s="45"/>
      <c r="J211" s="133"/>
      <c r="K211" s="18">
        <v>0.871</v>
      </c>
      <c r="L211" s="22">
        <f t="shared" ref="L211:L223" si="57">J211*K211</f>
        <v>0</v>
      </c>
      <c r="M211" s="45"/>
      <c r="N211" s="24">
        <f>J211-L211</f>
        <v>0</v>
      </c>
      <c r="O211" s="178"/>
      <c r="P211" s="18">
        <f t="shared" ref="P211:P223" si="58">(E211+K211)/2</f>
        <v>0.871</v>
      </c>
      <c r="Q211" s="179">
        <f t="shared" ref="Q211:Q223" si="59">(1-P211)</f>
        <v>0.129</v>
      </c>
      <c r="R211" s="27">
        <f>((G211+N211)/2)</f>
        <v>0</v>
      </c>
      <c r="S211" s="27">
        <f>G211+N211</f>
        <v>0</v>
      </c>
      <c r="T211" s="26">
        <f t="shared" ref="T211:T223" si="60">((D211+J211)/2)</f>
        <v>0</v>
      </c>
    </row>
    <row r="212" spans="1:20" x14ac:dyDescent="0.25">
      <c r="A212" s="212"/>
      <c r="B212" s="29" t="s">
        <v>354</v>
      </c>
      <c r="C212" s="16" t="s">
        <v>355</v>
      </c>
      <c r="D212" s="133"/>
      <c r="E212" s="18">
        <v>0.871</v>
      </c>
      <c r="F212" s="19">
        <f t="shared" si="56"/>
        <v>0</v>
      </c>
      <c r="G212" s="20">
        <f t="shared" ref="G212:G223" si="61">D212-F212</f>
        <v>0</v>
      </c>
      <c r="H212" s="106"/>
      <c r="I212" s="45"/>
      <c r="J212" s="133"/>
      <c r="K212" s="18">
        <v>0.871</v>
      </c>
      <c r="L212" s="22">
        <f t="shared" si="57"/>
        <v>0</v>
      </c>
      <c r="M212" s="45"/>
      <c r="N212" s="24">
        <f t="shared" ref="N212:N223" si="62">J212-L212</f>
        <v>0</v>
      </c>
      <c r="O212" s="178"/>
      <c r="P212" s="18">
        <f t="shared" si="58"/>
        <v>0.871</v>
      </c>
      <c r="Q212" s="179">
        <f t="shared" si="59"/>
        <v>0.129</v>
      </c>
      <c r="R212" s="27">
        <f t="shared" ref="R212:R223" si="63">S212</f>
        <v>0</v>
      </c>
      <c r="S212" s="27">
        <f t="shared" ref="S212:S223" si="64">((G212+N212)/2)</f>
        <v>0</v>
      </c>
      <c r="T212" s="26">
        <f t="shared" si="60"/>
        <v>0</v>
      </c>
    </row>
    <row r="213" spans="1:20" x14ac:dyDescent="0.25">
      <c r="A213" s="212"/>
      <c r="B213" s="29" t="s">
        <v>356</v>
      </c>
      <c r="C213" s="16" t="s">
        <v>357</v>
      </c>
      <c r="D213" s="133"/>
      <c r="E213" s="18">
        <v>0.871</v>
      </c>
      <c r="F213" s="19">
        <f t="shared" si="56"/>
        <v>0</v>
      </c>
      <c r="G213" s="20">
        <f t="shared" si="61"/>
        <v>0</v>
      </c>
      <c r="H213" s="106"/>
      <c r="I213" s="45"/>
      <c r="J213" s="133"/>
      <c r="K213" s="18">
        <v>0.871</v>
      </c>
      <c r="L213" s="22">
        <f t="shared" si="57"/>
        <v>0</v>
      </c>
      <c r="M213" s="45"/>
      <c r="N213" s="24">
        <f t="shared" si="62"/>
        <v>0</v>
      </c>
      <c r="O213" s="178"/>
      <c r="P213" s="18">
        <f t="shared" si="58"/>
        <v>0.871</v>
      </c>
      <c r="Q213" s="179">
        <f t="shared" si="59"/>
        <v>0.129</v>
      </c>
      <c r="R213" s="27">
        <f t="shared" si="63"/>
        <v>0</v>
      </c>
      <c r="S213" s="27">
        <f t="shared" si="64"/>
        <v>0</v>
      </c>
      <c r="T213" s="26">
        <f t="shared" si="60"/>
        <v>0</v>
      </c>
    </row>
    <row r="214" spans="1:20" x14ac:dyDescent="0.25">
      <c r="A214" s="212"/>
      <c r="B214" s="29" t="s">
        <v>358</v>
      </c>
      <c r="C214" s="16" t="s">
        <v>359</v>
      </c>
      <c r="D214" s="133"/>
      <c r="E214" s="18">
        <v>0.871</v>
      </c>
      <c r="F214" s="19">
        <f t="shared" si="56"/>
        <v>0</v>
      </c>
      <c r="G214" s="20">
        <f t="shared" si="61"/>
        <v>0</v>
      </c>
      <c r="H214" s="106"/>
      <c r="I214" s="45"/>
      <c r="J214" s="133"/>
      <c r="K214" s="18">
        <v>0.871</v>
      </c>
      <c r="L214" s="22">
        <f t="shared" si="57"/>
        <v>0</v>
      </c>
      <c r="M214" s="45"/>
      <c r="N214" s="24">
        <f t="shared" si="62"/>
        <v>0</v>
      </c>
      <c r="O214" s="178"/>
      <c r="P214" s="18">
        <f t="shared" si="58"/>
        <v>0.871</v>
      </c>
      <c r="Q214" s="179">
        <f t="shared" si="59"/>
        <v>0.129</v>
      </c>
      <c r="R214" s="27">
        <f t="shared" si="63"/>
        <v>0</v>
      </c>
      <c r="S214" s="27">
        <f t="shared" si="64"/>
        <v>0</v>
      </c>
      <c r="T214" s="26">
        <f t="shared" si="60"/>
        <v>0</v>
      </c>
    </row>
    <row r="215" spans="1:20" x14ac:dyDescent="0.25">
      <c r="A215" s="212"/>
      <c r="B215" s="29" t="s">
        <v>360</v>
      </c>
      <c r="C215" s="16" t="s">
        <v>361</v>
      </c>
      <c r="D215" s="133"/>
      <c r="E215" s="18">
        <v>0.871</v>
      </c>
      <c r="F215" s="19">
        <f t="shared" si="56"/>
        <v>0</v>
      </c>
      <c r="G215" s="20">
        <f t="shared" si="61"/>
        <v>0</v>
      </c>
      <c r="H215" s="106"/>
      <c r="I215" s="45"/>
      <c r="J215" s="133"/>
      <c r="K215" s="18">
        <v>0.871</v>
      </c>
      <c r="L215" s="22">
        <f t="shared" si="57"/>
        <v>0</v>
      </c>
      <c r="M215" s="45"/>
      <c r="N215" s="24">
        <f t="shared" si="62"/>
        <v>0</v>
      </c>
      <c r="O215" s="178"/>
      <c r="P215" s="18">
        <f t="shared" si="58"/>
        <v>0.871</v>
      </c>
      <c r="Q215" s="179">
        <f t="shared" si="59"/>
        <v>0.129</v>
      </c>
      <c r="R215" s="27">
        <f t="shared" si="63"/>
        <v>0</v>
      </c>
      <c r="S215" s="27">
        <f t="shared" si="64"/>
        <v>0</v>
      </c>
      <c r="T215" s="26">
        <f t="shared" si="60"/>
        <v>0</v>
      </c>
    </row>
    <row r="216" spans="1:20" ht="26.25" x14ac:dyDescent="0.25">
      <c r="A216" s="212"/>
      <c r="B216" s="29" t="s">
        <v>362</v>
      </c>
      <c r="C216" s="16" t="s">
        <v>363</v>
      </c>
      <c r="D216" s="133"/>
      <c r="E216" s="18">
        <v>0.871</v>
      </c>
      <c r="F216" s="19">
        <f t="shared" si="56"/>
        <v>0</v>
      </c>
      <c r="G216" s="20">
        <f t="shared" si="61"/>
        <v>0</v>
      </c>
      <c r="H216" s="106"/>
      <c r="I216" s="45"/>
      <c r="J216" s="133"/>
      <c r="K216" s="18">
        <v>0.871</v>
      </c>
      <c r="L216" s="22">
        <f t="shared" si="57"/>
        <v>0</v>
      </c>
      <c r="M216" s="45"/>
      <c r="N216" s="24">
        <f t="shared" si="62"/>
        <v>0</v>
      </c>
      <c r="O216" s="178"/>
      <c r="P216" s="18">
        <f t="shared" si="58"/>
        <v>0.871</v>
      </c>
      <c r="Q216" s="179">
        <f t="shared" si="59"/>
        <v>0.129</v>
      </c>
      <c r="R216" s="27">
        <f t="shared" si="63"/>
        <v>0</v>
      </c>
      <c r="S216" s="27">
        <f t="shared" si="64"/>
        <v>0</v>
      </c>
      <c r="T216" s="26">
        <f t="shared" si="60"/>
        <v>0</v>
      </c>
    </row>
    <row r="217" spans="1:20" ht="26.25" x14ac:dyDescent="0.25">
      <c r="A217" s="212"/>
      <c r="B217" s="29" t="s">
        <v>364</v>
      </c>
      <c r="C217" s="16" t="s">
        <v>365</v>
      </c>
      <c r="D217" s="133"/>
      <c r="E217" s="18">
        <v>0.871</v>
      </c>
      <c r="F217" s="19">
        <f t="shared" si="56"/>
        <v>0</v>
      </c>
      <c r="G217" s="20">
        <f t="shared" si="61"/>
        <v>0</v>
      </c>
      <c r="H217" s="106"/>
      <c r="I217" s="45"/>
      <c r="J217" s="133"/>
      <c r="K217" s="18">
        <v>0.871</v>
      </c>
      <c r="L217" s="22">
        <f t="shared" si="57"/>
        <v>0</v>
      </c>
      <c r="M217" s="45"/>
      <c r="N217" s="24">
        <f t="shared" si="62"/>
        <v>0</v>
      </c>
      <c r="O217" s="178"/>
      <c r="P217" s="18">
        <f t="shared" si="58"/>
        <v>0.871</v>
      </c>
      <c r="Q217" s="179">
        <f t="shared" si="59"/>
        <v>0.129</v>
      </c>
      <c r="R217" s="27">
        <f t="shared" si="63"/>
        <v>0</v>
      </c>
      <c r="S217" s="27">
        <f t="shared" si="64"/>
        <v>0</v>
      </c>
      <c r="T217" s="26">
        <f t="shared" si="60"/>
        <v>0</v>
      </c>
    </row>
    <row r="218" spans="1:20" x14ac:dyDescent="0.25">
      <c r="A218" s="212"/>
      <c r="B218" s="29" t="s">
        <v>366</v>
      </c>
      <c r="C218" s="16" t="s">
        <v>367</v>
      </c>
      <c r="D218" s="133"/>
      <c r="E218" s="18">
        <v>0.871</v>
      </c>
      <c r="F218" s="19">
        <f t="shared" si="56"/>
        <v>0</v>
      </c>
      <c r="G218" s="20">
        <f t="shared" si="61"/>
        <v>0</v>
      </c>
      <c r="H218" s="106"/>
      <c r="I218" s="45"/>
      <c r="J218" s="133"/>
      <c r="K218" s="18">
        <v>0.871</v>
      </c>
      <c r="L218" s="22">
        <f t="shared" si="57"/>
        <v>0</v>
      </c>
      <c r="M218" s="45"/>
      <c r="N218" s="24">
        <f t="shared" si="62"/>
        <v>0</v>
      </c>
      <c r="O218" s="178"/>
      <c r="P218" s="18">
        <f t="shared" si="58"/>
        <v>0.871</v>
      </c>
      <c r="Q218" s="179">
        <f t="shared" si="59"/>
        <v>0.129</v>
      </c>
      <c r="R218" s="27">
        <f t="shared" si="63"/>
        <v>0</v>
      </c>
      <c r="S218" s="27">
        <f t="shared" si="64"/>
        <v>0</v>
      </c>
      <c r="T218" s="26">
        <f t="shared" si="60"/>
        <v>0</v>
      </c>
    </row>
    <row r="219" spans="1:20" x14ac:dyDescent="0.25">
      <c r="A219" s="212"/>
      <c r="B219" s="29" t="s">
        <v>368</v>
      </c>
      <c r="C219" s="16" t="s">
        <v>369</v>
      </c>
      <c r="D219" s="133"/>
      <c r="E219" s="18">
        <v>0.871</v>
      </c>
      <c r="F219" s="19">
        <f t="shared" si="56"/>
        <v>0</v>
      </c>
      <c r="G219" s="20">
        <f t="shared" si="61"/>
        <v>0</v>
      </c>
      <c r="H219" s="106"/>
      <c r="I219" s="45"/>
      <c r="J219" s="133"/>
      <c r="K219" s="18">
        <v>0.871</v>
      </c>
      <c r="L219" s="22">
        <f t="shared" si="57"/>
        <v>0</v>
      </c>
      <c r="M219" s="45"/>
      <c r="N219" s="24">
        <f t="shared" si="62"/>
        <v>0</v>
      </c>
      <c r="O219" s="178"/>
      <c r="P219" s="18">
        <f t="shared" si="58"/>
        <v>0.871</v>
      </c>
      <c r="Q219" s="179">
        <f t="shared" si="59"/>
        <v>0.129</v>
      </c>
      <c r="R219" s="27">
        <f t="shared" si="63"/>
        <v>0</v>
      </c>
      <c r="S219" s="27">
        <f t="shared" si="64"/>
        <v>0</v>
      </c>
      <c r="T219" s="26">
        <f t="shared" si="60"/>
        <v>0</v>
      </c>
    </row>
    <row r="220" spans="1:20" x14ac:dyDescent="0.25">
      <c r="A220" s="212"/>
      <c r="B220" s="29" t="s">
        <v>370</v>
      </c>
      <c r="C220" s="16" t="s">
        <v>371</v>
      </c>
      <c r="D220" s="133"/>
      <c r="E220" s="18">
        <v>0.871</v>
      </c>
      <c r="F220" s="19">
        <f t="shared" si="56"/>
        <v>0</v>
      </c>
      <c r="G220" s="20">
        <f t="shared" si="61"/>
        <v>0</v>
      </c>
      <c r="H220" s="106"/>
      <c r="I220" s="45"/>
      <c r="J220" s="133"/>
      <c r="K220" s="18">
        <v>0.871</v>
      </c>
      <c r="L220" s="22">
        <f t="shared" si="57"/>
        <v>0</v>
      </c>
      <c r="M220" s="45"/>
      <c r="N220" s="24">
        <f t="shared" si="62"/>
        <v>0</v>
      </c>
      <c r="O220" s="178"/>
      <c r="P220" s="18">
        <f t="shared" si="58"/>
        <v>0.871</v>
      </c>
      <c r="Q220" s="179">
        <f t="shared" si="59"/>
        <v>0.129</v>
      </c>
      <c r="R220" s="27">
        <f t="shared" si="63"/>
        <v>0</v>
      </c>
      <c r="S220" s="27">
        <f t="shared" si="64"/>
        <v>0</v>
      </c>
      <c r="T220" s="26">
        <f t="shared" si="60"/>
        <v>0</v>
      </c>
    </row>
    <row r="221" spans="1:20" x14ac:dyDescent="0.25">
      <c r="A221" s="212"/>
      <c r="B221" s="29" t="s">
        <v>372</v>
      </c>
      <c r="C221" s="16" t="s">
        <v>373</v>
      </c>
      <c r="D221" s="133"/>
      <c r="E221" s="18">
        <v>0.871</v>
      </c>
      <c r="F221" s="19">
        <f t="shared" si="56"/>
        <v>0</v>
      </c>
      <c r="G221" s="20">
        <f t="shared" si="61"/>
        <v>0</v>
      </c>
      <c r="H221" s="106"/>
      <c r="I221" s="45"/>
      <c r="J221" s="133"/>
      <c r="K221" s="18">
        <v>0.871</v>
      </c>
      <c r="L221" s="22">
        <f t="shared" si="57"/>
        <v>0</v>
      </c>
      <c r="M221" s="45"/>
      <c r="N221" s="24">
        <f t="shared" si="62"/>
        <v>0</v>
      </c>
      <c r="O221" s="178"/>
      <c r="P221" s="18">
        <f t="shared" si="58"/>
        <v>0.871</v>
      </c>
      <c r="Q221" s="179">
        <f t="shared" si="59"/>
        <v>0.129</v>
      </c>
      <c r="R221" s="27">
        <f t="shared" si="63"/>
        <v>0</v>
      </c>
      <c r="S221" s="27">
        <f t="shared" si="64"/>
        <v>0</v>
      </c>
      <c r="T221" s="26">
        <f t="shared" si="60"/>
        <v>0</v>
      </c>
    </row>
    <row r="222" spans="1:20" x14ac:dyDescent="0.25">
      <c r="A222" s="212"/>
      <c r="B222" s="29" t="s">
        <v>374</v>
      </c>
      <c r="C222" s="16" t="s">
        <v>375</v>
      </c>
      <c r="D222" s="133"/>
      <c r="E222" s="18">
        <v>0.871</v>
      </c>
      <c r="F222" s="19">
        <f t="shared" si="56"/>
        <v>0</v>
      </c>
      <c r="G222" s="20">
        <f t="shared" si="61"/>
        <v>0</v>
      </c>
      <c r="H222" s="106"/>
      <c r="I222" s="45"/>
      <c r="J222" s="133"/>
      <c r="K222" s="18">
        <v>0.871</v>
      </c>
      <c r="L222" s="22">
        <f t="shared" si="57"/>
        <v>0</v>
      </c>
      <c r="M222" s="45"/>
      <c r="N222" s="24">
        <f t="shared" si="62"/>
        <v>0</v>
      </c>
      <c r="O222" s="178"/>
      <c r="P222" s="18">
        <f t="shared" si="58"/>
        <v>0.871</v>
      </c>
      <c r="Q222" s="179">
        <f t="shared" si="59"/>
        <v>0.129</v>
      </c>
      <c r="R222" s="27">
        <f t="shared" si="63"/>
        <v>0</v>
      </c>
      <c r="S222" s="27">
        <f t="shared" si="64"/>
        <v>0</v>
      </c>
      <c r="T222" s="26">
        <f t="shared" si="60"/>
        <v>0</v>
      </c>
    </row>
    <row r="223" spans="1:20" x14ac:dyDescent="0.25">
      <c r="A223" s="212"/>
      <c r="B223" s="29" t="s">
        <v>376</v>
      </c>
      <c r="C223" s="16" t="s">
        <v>377</v>
      </c>
      <c r="D223" s="133"/>
      <c r="E223" s="18">
        <v>0.871</v>
      </c>
      <c r="F223" s="19">
        <f t="shared" si="56"/>
        <v>0</v>
      </c>
      <c r="G223" s="20">
        <f t="shared" si="61"/>
        <v>0</v>
      </c>
      <c r="H223" s="106"/>
      <c r="I223" s="45"/>
      <c r="J223" s="133"/>
      <c r="K223" s="18">
        <v>0.871</v>
      </c>
      <c r="L223" s="22">
        <f t="shared" si="57"/>
        <v>0</v>
      </c>
      <c r="M223" s="45"/>
      <c r="N223" s="24">
        <f t="shared" si="62"/>
        <v>0</v>
      </c>
      <c r="O223" s="178"/>
      <c r="P223" s="18">
        <f t="shared" si="58"/>
        <v>0.871</v>
      </c>
      <c r="Q223" s="179">
        <f t="shared" si="59"/>
        <v>0.129</v>
      </c>
      <c r="R223" s="27">
        <f t="shared" si="63"/>
        <v>0</v>
      </c>
      <c r="S223" s="27">
        <f t="shared" si="64"/>
        <v>0</v>
      </c>
      <c r="T223" s="26">
        <f t="shared" si="60"/>
        <v>0</v>
      </c>
    </row>
    <row r="224" spans="1:20" x14ac:dyDescent="0.25">
      <c r="A224" s="212"/>
      <c r="B224" s="135"/>
      <c r="C224" s="136"/>
      <c r="D224" s="28"/>
      <c r="E224" s="137"/>
      <c r="F224" s="138"/>
      <c r="G224" s="105"/>
      <c r="H224" s="106"/>
      <c r="I224" s="184"/>
      <c r="J224" s="140"/>
      <c r="K224" s="137"/>
      <c r="L224" s="138"/>
      <c r="M224" s="37"/>
      <c r="N224" s="24"/>
      <c r="O224" s="178"/>
      <c r="P224" s="18"/>
      <c r="Q224" s="179"/>
      <c r="R224" s="28"/>
      <c r="S224" s="142"/>
      <c r="T224" s="28"/>
    </row>
  </sheetData>
  <mergeCells count="7">
    <mergeCell ref="A211:A224"/>
    <mergeCell ref="A1:A16"/>
    <mergeCell ref="A19:A63"/>
    <mergeCell ref="A65:A97"/>
    <mergeCell ref="A105:A126"/>
    <mergeCell ref="A128:A160"/>
    <mergeCell ref="A162:A20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9"/>
  <sheetViews>
    <sheetView workbookViewId="0">
      <selection activeCell="C1" sqref="C1"/>
    </sheetView>
  </sheetViews>
  <sheetFormatPr defaultRowHeight="15" x14ac:dyDescent="0.25"/>
  <cols>
    <col min="3" max="3" width="41.42578125" customWidth="1"/>
    <col min="4" max="4" width="12.7109375" customWidth="1"/>
  </cols>
  <sheetData>
    <row r="1" spans="1:19" ht="132.75" x14ac:dyDescent="0.25">
      <c r="B1" s="60"/>
      <c r="C1" s="61" t="s">
        <v>450</v>
      </c>
      <c r="D1" s="170" t="s">
        <v>294</v>
      </c>
      <c r="E1" s="63" t="s">
        <v>295</v>
      </c>
      <c r="F1" s="64" t="s">
        <v>296</v>
      </c>
      <c r="G1" s="65" t="s">
        <v>297</v>
      </c>
      <c r="H1" s="171"/>
      <c r="I1" s="68" t="s">
        <v>294</v>
      </c>
      <c r="J1" s="63" t="s">
        <v>295</v>
      </c>
      <c r="K1" s="64" t="s">
        <v>296</v>
      </c>
      <c r="L1" s="185" t="s">
        <v>297</v>
      </c>
      <c r="N1" s="186" t="s">
        <v>388</v>
      </c>
      <c r="O1" s="174" t="s">
        <v>389</v>
      </c>
      <c r="P1" s="74" t="s">
        <v>390</v>
      </c>
      <c r="Q1" s="73" t="s">
        <v>391</v>
      </c>
      <c r="R1" s="72" t="s">
        <v>309</v>
      </c>
      <c r="S1" s="86"/>
    </row>
    <row r="2" spans="1:19" x14ac:dyDescent="0.25">
      <c r="A2">
        <v>1</v>
      </c>
      <c r="B2" s="87" t="s">
        <v>314</v>
      </c>
      <c r="C2" s="88" t="s">
        <v>315</v>
      </c>
      <c r="D2" s="89">
        <v>42782</v>
      </c>
      <c r="E2" s="90"/>
      <c r="F2" s="91"/>
      <c r="G2" s="92"/>
      <c r="H2" s="175"/>
      <c r="I2" s="95">
        <v>42932</v>
      </c>
      <c r="J2" s="90"/>
      <c r="K2" s="96"/>
      <c r="L2" s="97"/>
      <c r="M2" s="175"/>
      <c r="N2" s="90"/>
      <c r="O2" s="177"/>
      <c r="P2" s="28"/>
      <c r="Q2" s="99"/>
      <c r="R2" s="26"/>
      <c r="S2" s="26"/>
    </row>
    <row r="3" spans="1:19" x14ac:dyDescent="0.25">
      <c r="A3">
        <v>2</v>
      </c>
      <c r="B3" s="29">
        <v>165</v>
      </c>
      <c r="C3" s="16" t="s">
        <v>132</v>
      </c>
      <c r="D3" s="17"/>
      <c r="E3" s="31">
        <v>0.71360000000000001</v>
      </c>
      <c r="F3" s="19">
        <f t="shared" ref="F3:F66" si="0">D3*E3</f>
        <v>0</v>
      </c>
      <c r="G3" s="20">
        <f t="shared" ref="G3:G66" si="1">D3-F3</f>
        <v>0</v>
      </c>
      <c r="H3" s="181"/>
      <c r="I3" s="17"/>
      <c r="J3" s="31">
        <v>0.79649999999999999</v>
      </c>
      <c r="K3" s="22">
        <f t="shared" ref="K3:K66" si="2">I3*J3</f>
        <v>0</v>
      </c>
      <c r="L3" s="24">
        <f t="shared" ref="L3:L66" si="3">I3-K3</f>
        <v>0</v>
      </c>
      <c r="M3" s="178"/>
      <c r="N3" s="18">
        <f t="shared" ref="N3:N66" si="4">(E3+J3)/2</f>
        <v>0.75505</v>
      </c>
      <c r="O3" s="179">
        <f t="shared" ref="O3:O66" si="5">(1-N3)</f>
        <v>0.24495</v>
      </c>
      <c r="P3" s="28">
        <f>((G3+L3)/2)</f>
        <v>0</v>
      </c>
      <c r="Q3" s="27">
        <f t="shared" ref="Q3:Q66" si="6">G3+L3</f>
        <v>0</v>
      </c>
      <c r="R3" s="26">
        <v>818</v>
      </c>
      <c r="S3" s="26"/>
    </row>
    <row r="4" spans="1:19" x14ac:dyDescent="0.25">
      <c r="A4">
        <v>3</v>
      </c>
      <c r="B4" s="29">
        <v>159</v>
      </c>
      <c r="C4" s="16" t="s">
        <v>86</v>
      </c>
      <c r="D4" s="17"/>
      <c r="E4" s="33">
        <v>0.6401</v>
      </c>
      <c r="F4" s="19">
        <f t="shared" si="0"/>
        <v>0</v>
      </c>
      <c r="G4" s="20">
        <f t="shared" si="1"/>
        <v>0</v>
      </c>
      <c r="H4" s="35"/>
      <c r="I4" s="17"/>
      <c r="J4" s="33">
        <v>0.87339999999999995</v>
      </c>
      <c r="K4" s="22">
        <f t="shared" si="2"/>
        <v>0</v>
      </c>
      <c r="L4" s="24">
        <f t="shared" si="3"/>
        <v>0</v>
      </c>
      <c r="M4" s="178"/>
      <c r="N4" s="18">
        <f t="shared" si="4"/>
        <v>0.75675000000000003</v>
      </c>
      <c r="O4" s="179">
        <f t="shared" si="5"/>
        <v>0.24324999999999997</v>
      </c>
      <c r="P4" s="28">
        <f>((G4+L4)/2)</f>
        <v>0</v>
      </c>
      <c r="Q4" s="27">
        <f t="shared" si="6"/>
        <v>0</v>
      </c>
      <c r="R4" s="26">
        <f t="shared" ref="R4:R67" si="7">((D4+I4)/2)</f>
        <v>0</v>
      </c>
      <c r="S4" s="26"/>
    </row>
    <row r="5" spans="1:19" x14ac:dyDescent="0.25">
      <c r="A5">
        <v>4</v>
      </c>
      <c r="B5" s="29" t="s">
        <v>288</v>
      </c>
      <c r="C5" s="16" t="s">
        <v>289</v>
      </c>
      <c r="D5" s="17"/>
      <c r="E5" s="18">
        <v>0.71889999999999998</v>
      </c>
      <c r="F5" s="19">
        <f t="shared" si="0"/>
        <v>0</v>
      </c>
      <c r="G5" s="20">
        <f t="shared" si="1"/>
        <v>0</v>
      </c>
      <c r="H5" s="106"/>
      <c r="I5" s="17"/>
      <c r="J5" s="18">
        <v>0.82909999999999995</v>
      </c>
      <c r="K5" s="22">
        <f t="shared" si="2"/>
        <v>0</v>
      </c>
      <c r="L5" s="24">
        <f t="shared" si="3"/>
        <v>0</v>
      </c>
      <c r="M5" s="178"/>
      <c r="N5" s="18">
        <f t="shared" si="4"/>
        <v>0.77400000000000002</v>
      </c>
      <c r="O5" s="179">
        <f t="shared" si="5"/>
        <v>0.22599999999999998</v>
      </c>
      <c r="P5" s="28">
        <f>((G5+L5)/2)</f>
        <v>0</v>
      </c>
      <c r="Q5" s="27">
        <f t="shared" si="6"/>
        <v>0</v>
      </c>
      <c r="R5" s="26">
        <f t="shared" si="7"/>
        <v>0</v>
      </c>
      <c r="S5" s="26"/>
    </row>
    <row r="6" spans="1:19" x14ac:dyDescent="0.25">
      <c r="A6">
        <v>5</v>
      </c>
      <c r="B6" s="29" t="s">
        <v>159</v>
      </c>
      <c r="C6" s="16" t="s">
        <v>160</v>
      </c>
      <c r="D6" s="17"/>
      <c r="E6" s="18">
        <v>0.92430000000000001</v>
      </c>
      <c r="F6" s="19">
        <f t="shared" si="0"/>
        <v>0</v>
      </c>
      <c r="G6" s="20">
        <f t="shared" si="1"/>
        <v>0</v>
      </c>
      <c r="H6" s="106"/>
      <c r="I6" s="17"/>
      <c r="J6" s="18">
        <v>0.62670000000000003</v>
      </c>
      <c r="K6" s="22">
        <f t="shared" si="2"/>
        <v>0</v>
      </c>
      <c r="L6" s="24">
        <f t="shared" si="3"/>
        <v>0</v>
      </c>
      <c r="M6" s="178"/>
      <c r="N6" s="18">
        <f t="shared" si="4"/>
        <v>0.77550000000000008</v>
      </c>
      <c r="O6" s="179">
        <f t="shared" si="5"/>
        <v>0.22449999999999992</v>
      </c>
      <c r="P6" s="28">
        <f>(G6+L6)/2</f>
        <v>0</v>
      </c>
      <c r="Q6" s="27">
        <f t="shared" si="6"/>
        <v>0</v>
      </c>
      <c r="R6" s="26">
        <f t="shared" si="7"/>
        <v>0</v>
      </c>
      <c r="S6" s="26"/>
    </row>
    <row r="7" spans="1:19" x14ac:dyDescent="0.25">
      <c r="A7">
        <v>6</v>
      </c>
      <c r="B7" s="29" t="s">
        <v>249</v>
      </c>
      <c r="C7" s="16" t="s">
        <v>250</v>
      </c>
      <c r="D7" s="17"/>
      <c r="E7" s="18">
        <v>0.98699999999999999</v>
      </c>
      <c r="F7" s="19">
        <f t="shared" si="0"/>
        <v>0</v>
      </c>
      <c r="G7" s="20">
        <f t="shared" si="1"/>
        <v>0</v>
      </c>
      <c r="H7" s="106"/>
      <c r="I7" s="17"/>
      <c r="J7" s="18">
        <v>0.6603</v>
      </c>
      <c r="K7" s="22">
        <f t="shared" si="2"/>
        <v>0</v>
      </c>
      <c r="L7" s="24">
        <f t="shared" si="3"/>
        <v>0</v>
      </c>
      <c r="M7" s="178"/>
      <c r="N7" s="18">
        <f t="shared" si="4"/>
        <v>0.82364999999999999</v>
      </c>
      <c r="O7" s="179">
        <f t="shared" si="5"/>
        <v>0.17635000000000001</v>
      </c>
      <c r="P7" s="28">
        <f>((G7+L7)/2)</f>
        <v>0</v>
      </c>
      <c r="Q7" s="27">
        <f t="shared" si="6"/>
        <v>0</v>
      </c>
      <c r="R7" s="26">
        <f t="shared" si="7"/>
        <v>0</v>
      </c>
      <c r="S7" s="26"/>
    </row>
    <row r="8" spans="1:19" x14ac:dyDescent="0.25">
      <c r="A8">
        <v>7</v>
      </c>
      <c r="B8" s="29" t="s">
        <v>68</v>
      </c>
      <c r="C8" s="16" t="s">
        <v>69</v>
      </c>
      <c r="D8" s="17"/>
      <c r="E8" s="18">
        <v>0.84109999999999996</v>
      </c>
      <c r="F8" s="19">
        <f t="shared" si="0"/>
        <v>0</v>
      </c>
      <c r="G8" s="20">
        <f t="shared" si="1"/>
        <v>0</v>
      </c>
      <c r="H8" s="106"/>
      <c r="I8" s="17"/>
      <c r="J8" s="18">
        <v>0.84719999999999995</v>
      </c>
      <c r="K8" s="22">
        <f t="shared" si="2"/>
        <v>0</v>
      </c>
      <c r="L8" s="24">
        <f t="shared" si="3"/>
        <v>0</v>
      </c>
      <c r="M8" s="178"/>
      <c r="N8" s="18">
        <f t="shared" si="4"/>
        <v>0.84414999999999996</v>
      </c>
      <c r="O8" s="179">
        <f t="shared" si="5"/>
        <v>0.15585000000000004</v>
      </c>
      <c r="P8" s="28">
        <f>((G8+L8)/2)</f>
        <v>0</v>
      </c>
      <c r="Q8" s="27">
        <f t="shared" si="6"/>
        <v>0</v>
      </c>
      <c r="R8" s="26">
        <f t="shared" si="7"/>
        <v>0</v>
      </c>
      <c r="S8" s="26"/>
    </row>
    <row r="9" spans="1:19" x14ac:dyDescent="0.25">
      <c r="A9">
        <v>8</v>
      </c>
      <c r="B9" s="29" t="s">
        <v>247</v>
      </c>
      <c r="C9" s="16" t="s">
        <v>248</v>
      </c>
      <c r="D9" s="17"/>
      <c r="E9" s="18">
        <v>0.70760000000000001</v>
      </c>
      <c r="F9" s="19">
        <f t="shared" si="0"/>
        <v>0</v>
      </c>
      <c r="G9" s="20">
        <f t="shared" si="1"/>
        <v>0</v>
      </c>
      <c r="H9" s="106"/>
      <c r="I9" s="17"/>
      <c r="J9" s="18">
        <v>0.9889</v>
      </c>
      <c r="K9" s="22">
        <f t="shared" si="2"/>
        <v>0</v>
      </c>
      <c r="L9" s="24">
        <f t="shared" si="3"/>
        <v>0</v>
      </c>
      <c r="M9" s="178"/>
      <c r="N9" s="18">
        <f t="shared" si="4"/>
        <v>0.84824999999999995</v>
      </c>
      <c r="O9" s="179">
        <f t="shared" si="5"/>
        <v>0.15175000000000005</v>
      </c>
      <c r="P9" s="28">
        <f>((G9+L9)/2)</f>
        <v>0</v>
      </c>
      <c r="Q9" s="27">
        <f t="shared" si="6"/>
        <v>0</v>
      </c>
      <c r="R9" s="26">
        <f t="shared" si="7"/>
        <v>0</v>
      </c>
      <c r="S9" s="26"/>
    </row>
    <row r="10" spans="1:19" x14ac:dyDescent="0.25">
      <c r="A10">
        <v>9</v>
      </c>
      <c r="B10" s="29">
        <v>8</v>
      </c>
      <c r="C10" s="16" t="s">
        <v>11</v>
      </c>
      <c r="D10" s="17"/>
      <c r="E10" s="30">
        <v>0.86799999999999999</v>
      </c>
      <c r="F10" s="19">
        <f t="shared" si="0"/>
        <v>0</v>
      </c>
      <c r="G10" s="20">
        <f t="shared" si="1"/>
        <v>0</v>
      </c>
      <c r="H10" s="106"/>
      <c r="I10" s="17"/>
      <c r="J10" s="18">
        <v>0.85980000000000001</v>
      </c>
      <c r="K10" s="22">
        <f t="shared" si="2"/>
        <v>0</v>
      </c>
      <c r="L10" s="24">
        <f t="shared" si="3"/>
        <v>0</v>
      </c>
      <c r="M10" s="178"/>
      <c r="N10" s="18">
        <f t="shared" si="4"/>
        <v>0.8639</v>
      </c>
      <c r="O10" s="179">
        <f t="shared" si="5"/>
        <v>0.1361</v>
      </c>
      <c r="P10" s="28">
        <f>(G10+L10)/2</f>
        <v>0</v>
      </c>
      <c r="Q10" s="27">
        <f t="shared" si="6"/>
        <v>0</v>
      </c>
      <c r="R10" s="26">
        <f t="shared" si="7"/>
        <v>0</v>
      </c>
      <c r="S10" s="26"/>
    </row>
    <row r="11" spans="1:19" x14ac:dyDescent="0.25">
      <c r="A11">
        <v>10</v>
      </c>
      <c r="B11" s="29" t="s">
        <v>58</v>
      </c>
      <c r="C11" s="16" t="s">
        <v>59</v>
      </c>
      <c r="D11" s="17"/>
      <c r="E11" s="18">
        <v>0.8357</v>
      </c>
      <c r="F11" s="19">
        <f t="shared" si="0"/>
        <v>0</v>
      </c>
      <c r="G11" s="20">
        <f t="shared" si="1"/>
        <v>0</v>
      </c>
      <c r="H11" s="106"/>
      <c r="I11" s="17"/>
      <c r="J11" s="18">
        <v>0.90249999999999997</v>
      </c>
      <c r="K11" s="22">
        <f t="shared" si="2"/>
        <v>0</v>
      </c>
      <c r="L11" s="24">
        <f t="shared" si="3"/>
        <v>0</v>
      </c>
      <c r="M11" s="178"/>
      <c r="N11" s="18">
        <f t="shared" si="4"/>
        <v>0.86909999999999998</v>
      </c>
      <c r="O11" s="179">
        <f t="shared" si="5"/>
        <v>0.13090000000000002</v>
      </c>
      <c r="P11" s="28">
        <f>((G11+L11)/2)</f>
        <v>0</v>
      </c>
      <c r="Q11" s="27">
        <f t="shared" si="6"/>
        <v>0</v>
      </c>
      <c r="R11" s="26">
        <f t="shared" si="7"/>
        <v>0</v>
      </c>
      <c r="S11" s="26"/>
    </row>
    <row r="12" spans="1:19" x14ac:dyDescent="0.25">
      <c r="A12">
        <v>11</v>
      </c>
      <c r="B12" s="29">
        <v>147</v>
      </c>
      <c r="C12" s="16" t="s">
        <v>74</v>
      </c>
      <c r="D12" s="180"/>
      <c r="E12" s="33">
        <v>0.83020000000000005</v>
      </c>
      <c r="F12" s="19">
        <f t="shared" si="0"/>
        <v>0</v>
      </c>
      <c r="G12" s="20">
        <f t="shared" si="1"/>
        <v>0</v>
      </c>
      <c r="H12" s="35"/>
      <c r="I12" s="180"/>
      <c r="J12" s="33">
        <v>0.93210000000000004</v>
      </c>
      <c r="K12" s="22">
        <f t="shared" si="2"/>
        <v>0</v>
      </c>
      <c r="L12" s="24">
        <f t="shared" si="3"/>
        <v>0</v>
      </c>
      <c r="M12" s="178"/>
      <c r="N12" s="18">
        <f t="shared" si="4"/>
        <v>0.8811500000000001</v>
      </c>
      <c r="O12" s="179">
        <f t="shared" si="5"/>
        <v>0.1188499999999999</v>
      </c>
      <c r="P12" s="28">
        <f>((G12+L12)/2)</f>
        <v>0</v>
      </c>
      <c r="Q12" s="27">
        <f t="shared" si="6"/>
        <v>0</v>
      </c>
      <c r="R12" s="26">
        <f t="shared" si="7"/>
        <v>0</v>
      </c>
      <c r="S12" s="26"/>
    </row>
    <row r="13" spans="1:19" x14ac:dyDescent="0.25">
      <c r="A13">
        <v>12</v>
      </c>
      <c r="B13" s="29" t="s">
        <v>70</v>
      </c>
      <c r="C13" s="16" t="s">
        <v>71</v>
      </c>
      <c r="D13" s="17"/>
      <c r="E13" s="18">
        <v>0.89390000000000003</v>
      </c>
      <c r="F13" s="19">
        <f t="shared" si="0"/>
        <v>0</v>
      </c>
      <c r="G13" s="20">
        <f t="shared" si="1"/>
        <v>0</v>
      </c>
      <c r="H13" s="106"/>
      <c r="I13" s="17"/>
      <c r="J13" s="18">
        <v>0.89880000000000004</v>
      </c>
      <c r="K13" s="22">
        <f t="shared" si="2"/>
        <v>0</v>
      </c>
      <c r="L13" s="24">
        <f t="shared" si="3"/>
        <v>0</v>
      </c>
      <c r="M13" s="178"/>
      <c r="N13" s="18">
        <f t="shared" si="4"/>
        <v>0.89634999999999998</v>
      </c>
      <c r="O13" s="179">
        <f t="shared" si="5"/>
        <v>0.10365000000000002</v>
      </c>
      <c r="P13" s="28">
        <f>((G13+L13)/2)</f>
        <v>0</v>
      </c>
      <c r="Q13" s="27">
        <f t="shared" si="6"/>
        <v>0</v>
      </c>
      <c r="R13" s="26">
        <f t="shared" si="7"/>
        <v>0</v>
      </c>
      <c r="S13" s="26"/>
    </row>
    <row r="14" spans="1:19" x14ac:dyDescent="0.25">
      <c r="A14">
        <v>13</v>
      </c>
      <c r="B14" s="29">
        <v>163</v>
      </c>
      <c r="C14" s="16" t="s">
        <v>130</v>
      </c>
      <c r="D14" s="17"/>
      <c r="E14" s="31">
        <v>0.85499999999999998</v>
      </c>
      <c r="F14" s="19">
        <f t="shared" si="0"/>
        <v>0</v>
      </c>
      <c r="G14" s="20">
        <f t="shared" si="1"/>
        <v>0</v>
      </c>
      <c r="H14" s="181"/>
      <c r="I14" s="17"/>
      <c r="J14" s="31">
        <v>0.94340000000000002</v>
      </c>
      <c r="K14" s="22">
        <f t="shared" si="2"/>
        <v>0</v>
      </c>
      <c r="L14" s="24">
        <f t="shared" si="3"/>
        <v>0</v>
      </c>
      <c r="M14" s="178"/>
      <c r="N14" s="18">
        <f t="shared" si="4"/>
        <v>0.8992</v>
      </c>
      <c r="O14" s="179">
        <f t="shared" si="5"/>
        <v>0.1008</v>
      </c>
      <c r="P14" s="28">
        <f>((G14+L14)/2)</f>
        <v>0</v>
      </c>
      <c r="Q14" s="27">
        <f t="shared" si="6"/>
        <v>0</v>
      </c>
      <c r="R14" s="26">
        <f t="shared" si="7"/>
        <v>0</v>
      </c>
      <c r="S14" s="26"/>
    </row>
    <row r="15" spans="1:19" x14ac:dyDescent="0.25">
      <c r="A15">
        <v>14</v>
      </c>
      <c r="B15" s="29" t="s">
        <v>2</v>
      </c>
      <c r="C15" s="16" t="s">
        <v>3</v>
      </c>
      <c r="D15" s="17"/>
      <c r="E15" s="18">
        <v>0.89829999999999999</v>
      </c>
      <c r="F15" s="19">
        <f t="shared" si="0"/>
        <v>0</v>
      </c>
      <c r="G15" s="20">
        <f t="shared" si="1"/>
        <v>0</v>
      </c>
      <c r="H15" s="106"/>
      <c r="I15" s="17"/>
      <c r="J15" s="18">
        <v>0.91749999999999998</v>
      </c>
      <c r="K15" s="22">
        <f t="shared" si="2"/>
        <v>0</v>
      </c>
      <c r="L15" s="24">
        <f t="shared" si="3"/>
        <v>0</v>
      </c>
      <c r="M15" s="178"/>
      <c r="N15" s="18">
        <f t="shared" si="4"/>
        <v>0.90789999999999993</v>
      </c>
      <c r="O15" s="179">
        <f t="shared" si="5"/>
        <v>9.2100000000000071E-2</v>
      </c>
      <c r="P15" s="28">
        <f>(G15+L15)/2</f>
        <v>0</v>
      </c>
      <c r="Q15" s="27">
        <f t="shared" si="6"/>
        <v>0</v>
      </c>
      <c r="R15" s="26">
        <f t="shared" si="7"/>
        <v>0</v>
      </c>
      <c r="S15" s="26"/>
    </row>
    <row r="16" spans="1:19" x14ac:dyDescent="0.25">
      <c r="A16">
        <v>15</v>
      </c>
      <c r="B16" s="29" t="s">
        <v>64</v>
      </c>
      <c r="C16" s="16" t="s">
        <v>65</v>
      </c>
      <c r="D16" s="17"/>
      <c r="E16" s="18">
        <v>0.89800000000000002</v>
      </c>
      <c r="F16" s="19">
        <f t="shared" si="0"/>
        <v>0</v>
      </c>
      <c r="G16" s="20">
        <f t="shared" si="1"/>
        <v>0</v>
      </c>
      <c r="H16" s="106"/>
      <c r="I16" s="17"/>
      <c r="J16" s="18">
        <v>0.92269999999999996</v>
      </c>
      <c r="K16" s="22">
        <f t="shared" si="2"/>
        <v>0</v>
      </c>
      <c r="L16" s="24">
        <f t="shared" si="3"/>
        <v>0</v>
      </c>
      <c r="M16" s="178"/>
      <c r="N16" s="18">
        <f t="shared" si="4"/>
        <v>0.91034999999999999</v>
      </c>
      <c r="O16" s="179">
        <f t="shared" si="5"/>
        <v>8.9650000000000007E-2</v>
      </c>
      <c r="P16" s="28">
        <f>((G16+L16)/2)</f>
        <v>0</v>
      </c>
      <c r="Q16" s="27">
        <f t="shared" si="6"/>
        <v>0</v>
      </c>
      <c r="R16" s="26">
        <f t="shared" si="7"/>
        <v>0</v>
      </c>
      <c r="S16" s="26"/>
    </row>
    <row r="17" spans="1:19" x14ac:dyDescent="0.25">
      <c r="A17">
        <v>16</v>
      </c>
      <c r="B17" s="29" t="s">
        <v>145</v>
      </c>
      <c r="C17" s="16" t="s">
        <v>146</v>
      </c>
      <c r="D17" s="17"/>
      <c r="E17" s="18">
        <v>0.85450000000000004</v>
      </c>
      <c r="F17" s="19">
        <f t="shared" si="0"/>
        <v>0</v>
      </c>
      <c r="G17" s="20">
        <f t="shared" si="1"/>
        <v>0</v>
      </c>
      <c r="H17" s="106"/>
      <c r="I17" s="17"/>
      <c r="J17" s="18">
        <v>0.98129999999999995</v>
      </c>
      <c r="K17" s="22">
        <f t="shared" si="2"/>
        <v>0</v>
      </c>
      <c r="L17" s="24">
        <f t="shared" si="3"/>
        <v>0</v>
      </c>
      <c r="M17" s="178"/>
      <c r="N17" s="18">
        <f t="shared" si="4"/>
        <v>0.91789999999999994</v>
      </c>
      <c r="O17" s="179">
        <f t="shared" si="5"/>
        <v>8.2100000000000062E-2</v>
      </c>
      <c r="P17" s="28">
        <f>(G17+L17)/2</f>
        <v>0</v>
      </c>
      <c r="Q17" s="27">
        <f t="shared" si="6"/>
        <v>0</v>
      </c>
      <c r="R17" s="26">
        <f t="shared" si="7"/>
        <v>0</v>
      </c>
      <c r="S17" s="26"/>
    </row>
    <row r="18" spans="1:19" x14ac:dyDescent="0.25">
      <c r="A18">
        <v>17</v>
      </c>
      <c r="B18" s="29" t="s">
        <v>12</v>
      </c>
      <c r="C18" s="16" t="s">
        <v>13</v>
      </c>
      <c r="D18" s="17"/>
      <c r="E18" s="18">
        <v>0.9143</v>
      </c>
      <c r="F18" s="19">
        <f t="shared" si="0"/>
        <v>0</v>
      </c>
      <c r="G18" s="20">
        <f t="shared" si="1"/>
        <v>0</v>
      </c>
      <c r="H18" s="106"/>
      <c r="I18" s="17"/>
      <c r="J18" s="18">
        <v>0.92390000000000005</v>
      </c>
      <c r="K18" s="22">
        <f t="shared" si="2"/>
        <v>0</v>
      </c>
      <c r="L18" s="24">
        <f t="shared" si="3"/>
        <v>0</v>
      </c>
      <c r="M18" s="178"/>
      <c r="N18" s="18">
        <f t="shared" si="4"/>
        <v>0.91910000000000003</v>
      </c>
      <c r="O18" s="179">
        <f t="shared" si="5"/>
        <v>8.0899999999999972E-2</v>
      </c>
      <c r="P18" s="28">
        <f>(G18+L18)/2</f>
        <v>0</v>
      </c>
      <c r="Q18" s="27">
        <f t="shared" si="6"/>
        <v>0</v>
      </c>
      <c r="R18" s="26">
        <f t="shared" si="7"/>
        <v>0</v>
      </c>
      <c r="S18" s="26"/>
    </row>
    <row r="19" spans="1:19" x14ac:dyDescent="0.25">
      <c r="A19">
        <v>18</v>
      </c>
      <c r="B19" s="29">
        <v>158</v>
      </c>
      <c r="C19" s="16" t="s">
        <v>85</v>
      </c>
      <c r="D19" s="17"/>
      <c r="E19" s="33">
        <v>0.91769999999999996</v>
      </c>
      <c r="F19" s="19">
        <f t="shared" si="0"/>
        <v>0</v>
      </c>
      <c r="G19" s="20">
        <f t="shared" si="1"/>
        <v>0</v>
      </c>
      <c r="H19" s="35"/>
      <c r="I19" s="17"/>
      <c r="J19" s="33">
        <v>0.9224</v>
      </c>
      <c r="K19" s="22">
        <f t="shared" si="2"/>
        <v>0</v>
      </c>
      <c r="L19" s="24">
        <f t="shared" si="3"/>
        <v>0</v>
      </c>
      <c r="M19" s="178"/>
      <c r="N19" s="18">
        <f t="shared" si="4"/>
        <v>0.92005000000000003</v>
      </c>
      <c r="O19" s="179">
        <f t="shared" si="5"/>
        <v>7.9949999999999966E-2</v>
      </c>
      <c r="P19" s="28">
        <f>((G19+L19)/2)</f>
        <v>0</v>
      </c>
      <c r="Q19" s="27">
        <f t="shared" si="6"/>
        <v>0</v>
      </c>
      <c r="R19" s="26">
        <f t="shared" si="7"/>
        <v>0</v>
      </c>
      <c r="S19" s="26"/>
    </row>
    <row r="20" spans="1:19" x14ac:dyDescent="0.25">
      <c r="A20">
        <v>19</v>
      </c>
      <c r="B20" s="29" t="s">
        <v>4</v>
      </c>
      <c r="C20" s="16" t="s">
        <v>5</v>
      </c>
      <c r="D20" s="17"/>
      <c r="E20" s="18">
        <v>0.94779999999999998</v>
      </c>
      <c r="F20" s="19">
        <f t="shared" si="0"/>
        <v>0</v>
      </c>
      <c r="G20" s="20">
        <f t="shared" si="1"/>
        <v>0</v>
      </c>
      <c r="H20" s="106"/>
      <c r="I20" s="17"/>
      <c r="J20" s="18">
        <v>0.89859999999999995</v>
      </c>
      <c r="K20" s="22">
        <f t="shared" si="2"/>
        <v>0</v>
      </c>
      <c r="L20" s="24">
        <f t="shared" si="3"/>
        <v>0</v>
      </c>
      <c r="M20" s="178"/>
      <c r="N20" s="18">
        <f t="shared" si="4"/>
        <v>0.92320000000000002</v>
      </c>
      <c r="O20" s="179">
        <f t="shared" si="5"/>
        <v>7.6799999999999979E-2</v>
      </c>
      <c r="P20" s="28">
        <f>(G20+L20)/2</f>
        <v>0</v>
      </c>
      <c r="Q20" s="27">
        <f t="shared" si="6"/>
        <v>0</v>
      </c>
      <c r="R20" s="26">
        <f t="shared" si="7"/>
        <v>0</v>
      </c>
      <c r="S20" s="26"/>
    </row>
    <row r="21" spans="1:19" ht="26.25" x14ac:dyDescent="0.25">
      <c r="A21">
        <v>20</v>
      </c>
      <c r="B21" s="29">
        <v>145</v>
      </c>
      <c r="C21" s="16" t="s">
        <v>293</v>
      </c>
      <c r="D21" s="17"/>
      <c r="E21" s="18">
        <v>0.90790000000000004</v>
      </c>
      <c r="F21" s="19">
        <f t="shared" si="0"/>
        <v>0</v>
      </c>
      <c r="G21" s="20">
        <f t="shared" si="1"/>
        <v>0</v>
      </c>
      <c r="H21" s="106"/>
      <c r="I21" s="17"/>
      <c r="J21" s="18">
        <v>0.94189999999999996</v>
      </c>
      <c r="K21" s="22">
        <f t="shared" si="2"/>
        <v>0</v>
      </c>
      <c r="L21" s="24">
        <f t="shared" si="3"/>
        <v>0</v>
      </c>
      <c r="M21" s="178"/>
      <c r="N21" s="18">
        <f t="shared" si="4"/>
        <v>0.92490000000000006</v>
      </c>
      <c r="O21" s="179">
        <f t="shared" si="5"/>
        <v>7.5099999999999945E-2</v>
      </c>
      <c r="P21" s="28">
        <f>((G21+L21)/2)</f>
        <v>0</v>
      </c>
      <c r="Q21" s="27">
        <f t="shared" si="6"/>
        <v>0</v>
      </c>
      <c r="R21" s="26">
        <f t="shared" si="7"/>
        <v>0</v>
      </c>
      <c r="S21" s="26"/>
    </row>
    <row r="22" spans="1:19" x14ac:dyDescent="0.25">
      <c r="A22">
        <v>21</v>
      </c>
      <c r="B22" s="29">
        <v>123</v>
      </c>
      <c r="C22" s="16" t="s">
        <v>284</v>
      </c>
      <c r="D22" s="17"/>
      <c r="E22" s="18">
        <v>0.94910000000000005</v>
      </c>
      <c r="F22" s="19">
        <f t="shared" si="0"/>
        <v>0</v>
      </c>
      <c r="G22" s="20">
        <f t="shared" si="1"/>
        <v>0</v>
      </c>
      <c r="H22" s="106"/>
      <c r="I22" s="17"/>
      <c r="J22" s="18">
        <v>0.90310000000000001</v>
      </c>
      <c r="K22" s="22">
        <f t="shared" si="2"/>
        <v>0</v>
      </c>
      <c r="L22" s="24">
        <f t="shared" si="3"/>
        <v>0</v>
      </c>
      <c r="M22" s="178"/>
      <c r="N22" s="18">
        <f t="shared" si="4"/>
        <v>0.92610000000000003</v>
      </c>
      <c r="O22" s="179">
        <f t="shared" si="5"/>
        <v>7.3899999999999966E-2</v>
      </c>
      <c r="P22" s="28">
        <f>((G22+L22)/2)</f>
        <v>0</v>
      </c>
      <c r="Q22" s="27">
        <f t="shared" si="6"/>
        <v>0</v>
      </c>
      <c r="R22" s="26">
        <f t="shared" si="7"/>
        <v>0</v>
      </c>
      <c r="S22" s="26"/>
    </row>
    <row r="23" spans="1:19" x14ac:dyDescent="0.25">
      <c r="A23">
        <v>22</v>
      </c>
      <c r="B23" s="29">
        <v>148</v>
      </c>
      <c r="C23" s="16" t="s">
        <v>75</v>
      </c>
      <c r="D23" s="17"/>
      <c r="E23" s="33">
        <v>0.91269999999999996</v>
      </c>
      <c r="F23" s="19">
        <f t="shared" si="0"/>
        <v>0</v>
      </c>
      <c r="G23" s="20">
        <f t="shared" si="1"/>
        <v>0</v>
      </c>
      <c r="H23" s="35"/>
      <c r="I23" s="17"/>
      <c r="J23" s="33">
        <v>0.94279999999999997</v>
      </c>
      <c r="K23" s="22">
        <f t="shared" si="2"/>
        <v>0</v>
      </c>
      <c r="L23" s="24">
        <f t="shared" si="3"/>
        <v>0</v>
      </c>
      <c r="M23" s="178"/>
      <c r="N23" s="18">
        <f t="shared" si="4"/>
        <v>0.92774999999999996</v>
      </c>
      <c r="O23" s="179">
        <f t="shared" si="5"/>
        <v>7.2250000000000036E-2</v>
      </c>
      <c r="P23" s="28">
        <f>((G23+L23)/2)</f>
        <v>0</v>
      </c>
      <c r="Q23" s="27">
        <f t="shared" si="6"/>
        <v>0</v>
      </c>
      <c r="R23" s="26">
        <f t="shared" si="7"/>
        <v>0</v>
      </c>
      <c r="S23" s="26"/>
    </row>
    <row r="24" spans="1:19" x14ac:dyDescent="0.25">
      <c r="A24">
        <v>23</v>
      </c>
      <c r="B24" s="29" t="s">
        <v>335</v>
      </c>
      <c r="C24" s="16" t="s">
        <v>197</v>
      </c>
      <c r="D24" s="17"/>
      <c r="E24" s="18">
        <v>0.95230000000000004</v>
      </c>
      <c r="F24" s="19">
        <f t="shared" si="0"/>
        <v>0</v>
      </c>
      <c r="G24" s="20">
        <f t="shared" si="1"/>
        <v>0</v>
      </c>
      <c r="H24" s="106"/>
      <c r="I24" s="17"/>
      <c r="J24" s="18">
        <v>0.90820000000000001</v>
      </c>
      <c r="K24" s="22">
        <f t="shared" si="2"/>
        <v>0</v>
      </c>
      <c r="L24" s="24">
        <f t="shared" si="3"/>
        <v>0</v>
      </c>
      <c r="M24" s="178"/>
      <c r="N24" s="18">
        <f t="shared" si="4"/>
        <v>0.93025000000000002</v>
      </c>
      <c r="O24" s="179">
        <f t="shared" si="5"/>
        <v>6.9749999999999979E-2</v>
      </c>
      <c r="P24" s="28">
        <f>(G24+L24)/2</f>
        <v>0</v>
      </c>
      <c r="Q24" s="27">
        <f t="shared" si="6"/>
        <v>0</v>
      </c>
      <c r="R24" s="26">
        <f t="shared" si="7"/>
        <v>0</v>
      </c>
      <c r="S24" s="26"/>
    </row>
    <row r="25" spans="1:19" x14ac:dyDescent="0.25">
      <c r="A25">
        <v>24</v>
      </c>
      <c r="B25" s="29">
        <v>164</v>
      </c>
      <c r="C25" s="16" t="s">
        <v>131</v>
      </c>
      <c r="D25" s="17"/>
      <c r="E25" s="31">
        <v>0.92869999999999997</v>
      </c>
      <c r="F25" s="19">
        <f t="shared" si="0"/>
        <v>0</v>
      </c>
      <c r="G25" s="20">
        <f t="shared" si="1"/>
        <v>0</v>
      </c>
      <c r="H25" s="181"/>
      <c r="I25" s="17"/>
      <c r="J25" s="31">
        <v>0.94010000000000005</v>
      </c>
      <c r="K25" s="22">
        <f t="shared" si="2"/>
        <v>0</v>
      </c>
      <c r="L25" s="24">
        <f t="shared" si="3"/>
        <v>0</v>
      </c>
      <c r="M25" s="178"/>
      <c r="N25" s="18">
        <f t="shared" si="4"/>
        <v>0.93440000000000001</v>
      </c>
      <c r="O25" s="179">
        <f t="shared" si="5"/>
        <v>6.5599999999999992E-2</v>
      </c>
      <c r="P25" s="28">
        <f t="shared" ref="P25:P31" si="8">((G25+L25)/2)</f>
        <v>0</v>
      </c>
      <c r="Q25" s="27">
        <f t="shared" si="6"/>
        <v>0</v>
      </c>
      <c r="R25" s="26">
        <f t="shared" si="7"/>
        <v>0</v>
      </c>
      <c r="S25" s="26"/>
    </row>
    <row r="26" spans="1:19" x14ac:dyDescent="0.25">
      <c r="A26">
        <v>25</v>
      </c>
      <c r="B26" s="29">
        <v>173</v>
      </c>
      <c r="C26" s="16" t="s">
        <v>136</v>
      </c>
      <c r="D26" s="44"/>
      <c r="E26" s="31">
        <v>0.95540000000000003</v>
      </c>
      <c r="F26" s="19">
        <f t="shared" si="0"/>
        <v>0</v>
      </c>
      <c r="G26" s="20">
        <f t="shared" si="1"/>
        <v>0</v>
      </c>
      <c r="H26" s="47"/>
      <c r="I26" s="46"/>
      <c r="J26" s="31">
        <v>0.91490000000000005</v>
      </c>
      <c r="K26" s="22">
        <f t="shared" si="2"/>
        <v>0</v>
      </c>
      <c r="L26" s="24">
        <f t="shared" si="3"/>
        <v>0</v>
      </c>
      <c r="M26" s="178"/>
      <c r="N26" s="18">
        <f t="shared" si="4"/>
        <v>0.93515000000000004</v>
      </c>
      <c r="O26" s="179">
        <f t="shared" si="5"/>
        <v>6.4849999999999963E-2</v>
      </c>
      <c r="P26" s="28">
        <f t="shared" si="8"/>
        <v>0</v>
      </c>
      <c r="Q26" s="27">
        <f t="shared" si="6"/>
        <v>0</v>
      </c>
      <c r="R26" s="26">
        <f t="shared" si="7"/>
        <v>0</v>
      </c>
      <c r="S26" s="26"/>
    </row>
    <row r="27" spans="1:19" x14ac:dyDescent="0.25">
      <c r="A27">
        <v>26</v>
      </c>
      <c r="B27" s="29">
        <v>137</v>
      </c>
      <c r="C27" s="16" t="s">
        <v>291</v>
      </c>
      <c r="D27" s="17"/>
      <c r="E27" s="18">
        <v>0.92630000000000001</v>
      </c>
      <c r="F27" s="19">
        <f t="shared" si="0"/>
        <v>0</v>
      </c>
      <c r="G27" s="20">
        <f t="shared" si="1"/>
        <v>0</v>
      </c>
      <c r="H27" s="106"/>
      <c r="I27" s="17"/>
      <c r="J27" s="18">
        <v>0.94650000000000001</v>
      </c>
      <c r="K27" s="22">
        <f t="shared" si="2"/>
        <v>0</v>
      </c>
      <c r="L27" s="24">
        <f t="shared" si="3"/>
        <v>0</v>
      </c>
      <c r="M27" s="178"/>
      <c r="N27" s="18">
        <f t="shared" si="4"/>
        <v>0.93640000000000001</v>
      </c>
      <c r="O27" s="179">
        <f t="shared" si="5"/>
        <v>6.359999999999999E-2</v>
      </c>
      <c r="P27" s="28">
        <f t="shared" si="8"/>
        <v>0</v>
      </c>
      <c r="Q27" s="27">
        <f t="shared" si="6"/>
        <v>0</v>
      </c>
      <c r="R27" s="26">
        <f t="shared" si="7"/>
        <v>0</v>
      </c>
      <c r="S27" s="26"/>
    </row>
    <row r="28" spans="1:19" x14ac:dyDescent="0.25">
      <c r="A28">
        <v>27</v>
      </c>
      <c r="B28" s="29" t="s">
        <v>60</v>
      </c>
      <c r="C28" s="16" t="s">
        <v>61</v>
      </c>
      <c r="D28" s="17"/>
      <c r="E28" s="18">
        <v>0.92949999999999999</v>
      </c>
      <c r="F28" s="19">
        <f t="shared" si="0"/>
        <v>0</v>
      </c>
      <c r="G28" s="20">
        <f t="shared" si="1"/>
        <v>0</v>
      </c>
      <c r="H28" s="106"/>
      <c r="I28" s="17"/>
      <c r="J28" s="18">
        <v>0.94669999999999999</v>
      </c>
      <c r="K28" s="22">
        <f t="shared" si="2"/>
        <v>0</v>
      </c>
      <c r="L28" s="24">
        <f t="shared" si="3"/>
        <v>0</v>
      </c>
      <c r="M28" s="178"/>
      <c r="N28" s="18">
        <f t="shared" si="4"/>
        <v>0.93809999999999993</v>
      </c>
      <c r="O28" s="179">
        <f t="shared" si="5"/>
        <v>6.1900000000000066E-2</v>
      </c>
      <c r="P28" s="28">
        <f t="shared" si="8"/>
        <v>0</v>
      </c>
      <c r="Q28" s="27">
        <f t="shared" si="6"/>
        <v>0</v>
      </c>
      <c r="R28" s="26">
        <f t="shared" si="7"/>
        <v>0</v>
      </c>
      <c r="S28" s="26"/>
    </row>
    <row r="29" spans="1:19" x14ac:dyDescent="0.25">
      <c r="A29">
        <v>28</v>
      </c>
      <c r="B29" s="29" t="s">
        <v>255</v>
      </c>
      <c r="C29" s="16" t="s">
        <v>256</v>
      </c>
      <c r="D29" s="17"/>
      <c r="E29" s="18">
        <v>0.88439999999999996</v>
      </c>
      <c r="F29" s="19">
        <f t="shared" si="0"/>
        <v>0</v>
      </c>
      <c r="G29" s="20">
        <f t="shared" si="1"/>
        <v>0</v>
      </c>
      <c r="H29" s="106"/>
      <c r="I29" s="17"/>
      <c r="J29" s="18">
        <v>0.99250000000000005</v>
      </c>
      <c r="K29" s="22">
        <f t="shared" si="2"/>
        <v>0</v>
      </c>
      <c r="L29" s="24">
        <f t="shared" si="3"/>
        <v>0</v>
      </c>
      <c r="M29" s="178"/>
      <c r="N29" s="18">
        <f t="shared" si="4"/>
        <v>0.93845000000000001</v>
      </c>
      <c r="O29" s="179">
        <f t="shared" si="5"/>
        <v>6.1549999999999994E-2</v>
      </c>
      <c r="P29" s="28">
        <f t="shared" si="8"/>
        <v>0</v>
      </c>
      <c r="Q29" s="27">
        <f t="shared" si="6"/>
        <v>0</v>
      </c>
      <c r="R29" s="26">
        <f t="shared" si="7"/>
        <v>0</v>
      </c>
      <c r="S29" s="26"/>
    </row>
    <row r="30" spans="1:19" x14ac:dyDescent="0.25">
      <c r="A30">
        <v>29</v>
      </c>
      <c r="B30" s="29">
        <v>167</v>
      </c>
      <c r="C30" s="16" t="s">
        <v>134</v>
      </c>
      <c r="D30" s="17"/>
      <c r="E30" s="31">
        <v>0.94650000000000001</v>
      </c>
      <c r="F30" s="19">
        <f t="shared" si="0"/>
        <v>0</v>
      </c>
      <c r="G30" s="20">
        <f t="shared" si="1"/>
        <v>0</v>
      </c>
      <c r="H30" s="181"/>
      <c r="I30" s="17"/>
      <c r="J30" s="31">
        <v>0.93049999999999999</v>
      </c>
      <c r="K30" s="22">
        <f t="shared" si="2"/>
        <v>0</v>
      </c>
      <c r="L30" s="24">
        <f t="shared" si="3"/>
        <v>0</v>
      </c>
      <c r="M30" s="178"/>
      <c r="N30" s="18">
        <f t="shared" si="4"/>
        <v>0.9385</v>
      </c>
      <c r="O30" s="179">
        <f t="shared" si="5"/>
        <v>6.1499999999999999E-2</v>
      </c>
      <c r="P30" s="28">
        <f t="shared" si="8"/>
        <v>0</v>
      </c>
      <c r="Q30" s="27">
        <f t="shared" si="6"/>
        <v>0</v>
      </c>
      <c r="R30" s="26">
        <f t="shared" si="7"/>
        <v>0</v>
      </c>
      <c r="S30" s="26"/>
    </row>
    <row r="31" spans="1:19" x14ac:dyDescent="0.25">
      <c r="A31">
        <v>30</v>
      </c>
      <c r="B31" s="29">
        <v>130</v>
      </c>
      <c r="C31" s="16" t="s">
        <v>126</v>
      </c>
      <c r="D31" s="17"/>
      <c r="E31" s="31">
        <v>0.95420000000000005</v>
      </c>
      <c r="F31" s="19">
        <f t="shared" si="0"/>
        <v>0</v>
      </c>
      <c r="G31" s="20">
        <f t="shared" si="1"/>
        <v>0</v>
      </c>
      <c r="H31" s="181"/>
      <c r="I31" s="17"/>
      <c r="J31" s="31">
        <v>0.92469999999999997</v>
      </c>
      <c r="K31" s="22">
        <f t="shared" si="2"/>
        <v>0</v>
      </c>
      <c r="L31" s="24">
        <f t="shared" si="3"/>
        <v>0</v>
      </c>
      <c r="M31" s="178"/>
      <c r="N31" s="18">
        <f t="shared" si="4"/>
        <v>0.93945000000000001</v>
      </c>
      <c r="O31" s="179">
        <f t="shared" si="5"/>
        <v>6.0549999999999993E-2</v>
      </c>
      <c r="P31" s="28">
        <f t="shared" si="8"/>
        <v>0</v>
      </c>
      <c r="Q31" s="27">
        <f t="shared" si="6"/>
        <v>0</v>
      </c>
      <c r="R31" s="26">
        <f t="shared" si="7"/>
        <v>0</v>
      </c>
      <c r="S31" s="26"/>
    </row>
    <row r="32" spans="1:19" x14ac:dyDescent="0.25">
      <c r="A32">
        <v>31</v>
      </c>
      <c r="B32" s="29" t="s">
        <v>213</v>
      </c>
      <c r="C32" s="16" t="s">
        <v>214</v>
      </c>
      <c r="D32" s="17"/>
      <c r="E32" s="18">
        <v>0.96630000000000005</v>
      </c>
      <c r="F32" s="19">
        <f t="shared" si="0"/>
        <v>0</v>
      </c>
      <c r="G32" s="20">
        <f t="shared" si="1"/>
        <v>0</v>
      </c>
      <c r="H32" s="106"/>
      <c r="I32" s="17"/>
      <c r="J32" s="18">
        <v>0.91300000000000003</v>
      </c>
      <c r="K32" s="22">
        <f t="shared" si="2"/>
        <v>0</v>
      </c>
      <c r="L32" s="24">
        <f t="shared" si="3"/>
        <v>0</v>
      </c>
      <c r="M32" s="178"/>
      <c r="N32" s="18">
        <f t="shared" si="4"/>
        <v>0.9396500000000001</v>
      </c>
      <c r="O32" s="179">
        <f t="shared" si="5"/>
        <v>6.0349999999999904E-2</v>
      </c>
      <c r="P32" s="28">
        <f>(G32+L32)/2</f>
        <v>0</v>
      </c>
      <c r="Q32" s="27">
        <f t="shared" si="6"/>
        <v>0</v>
      </c>
      <c r="R32" s="26">
        <f t="shared" si="7"/>
        <v>0</v>
      </c>
      <c r="S32" s="26"/>
    </row>
    <row r="33" spans="1:19" x14ac:dyDescent="0.25">
      <c r="A33">
        <v>32</v>
      </c>
      <c r="B33" s="29" t="s">
        <v>341</v>
      </c>
      <c r="C33" s="16" t="s">
        <v>238</v>
      </c>
      <c r="D33" s="17"/>
      <c r="E33" s="18">
        <v>0.95009999999999994</v>
      </c>
      <c r="F33" s="19">
        <f t="shared" si="0"/>
        <v>0</v>
      </c>
      <c r="G33" s="20">
        <f t="shared" si="1"/>
        <v>0</v>
      </c>
      <c r="H33" s="106"/>
      <c r="I33" s="17"/>
      <c r="J33" s="18">
        <v>0.93159999999999998</v>
      </c>
      <c r="K33" s="22">
        <f t="shared" si="2"/>
        <v>0</v>
      </c>
      <c r="L33" s="24">
        <f t="shared" si="3"/>
        <v>0</v>
      </c>
      <c r="M33" s="178"/>
      <c r="N33" s="18">
        <f t="shared" si="4"/>
        <v>0.94084999999999996</v>
      </c>
      <c r="O33" s="179">
        <f t="shared" si="5"/>
        <v>5.9150000000000036E-2</v>
      </c>
      <c r="P33" s="28">
        <f>((G33+L33)/2)</f>
        <v>0</v>
      </c>
      <c r="Q33" s="27">
        <f t="shared" si="6"/>
        <v>0</v>
      </c>
      <c r="R33" s="26">
        <f t="shared" si="7"/>
        <v>0</v>
      </c>
      <c r="S33" s="26"/>
    </row>
    <row r="34" spans="1:19" x14ac:dyDescent="0.25">
      <c r="A34">
        <v>33</v>
      </c>
      <c r="B34" s="29">
        <v>129</v>
      </c>
      <c r="C34" s="16" t="s">
        <v>125</v>
      </c>
      <c r="D34" s="17"/>
      <c r="E34" s="31">
        <v>0.93940000000000001</v>
      </c>
      <c r="F34" s="19">
        <f t="shared" si="0"/>
        <v>0</v>
      </c>
      <c r="G34" s="20">
        <f t="shared" si="1"/>
        <v>0</v>
      </c>
      <c r="H34" s="181"/>
      <c r="I34" s="17"/>
      <c r="J34" s="31">
        <v>0.94550000000000001</v>
      </c>
      <c r="K34" s="22">
        <f t="shared" si="2"/>
        <v>0</v>
      </c>
      <c r="L34" s="24">
        <f t="shared" si="3"/>
        <v>0</v>
      </c>
      <c r="M34" s="178"/>
      <c r="N34" s="18">
        <f t="shared" si="4"/>
        <v>0.94245000000000001</v>
      </c>
      <c r="O34" s="179">
        <f t="shared" si="5"/>
        <v>5.754999999999999E-2</v>
      </c>
      <c r="P34" s="28">
        <f>((G34+L34)/2)</f>
        <v>0</v>
      </c>
      <c r="Q34" s="27">
        <f t="shared" si="6"/>
        <v>0</v>
      </c>
      <c r="R34" s="26">
        <f t="shared" si="7"/>
        <v>0</v>
      </c>
      <c r="S34" s="26"/>
    </row>
    <row r="35" spans="1:19" x14ac:dyDescent="0.25">
      <c r="A35">
        <v>34</v>
      </c>
      <c r="B35" s="29" t="s">
        <v>231</v>
      </c>
      <c r="C35" s="16" t="s">
        <v>232</v>
      </c>
      <c r="D35" s="17"/>
      <c r="E35" s="18">
        <v>0.95579999999999998</v>
      </c>
      <c r="F35" s="19">
        <f t="shared" si="0"/>
        <v>0</v>
      </c>
      <c r="G35" s="20">
        <f t="shared" si="1"/>
        <v>0</v>
      </c>
      <c r="H35" s="106"/>
      <c r="I35" s="17"/>
      <c r="J35" s="18">
        <v>0.93159999999999998</v>
      </c>
      <c r="K35" s="22">
        <f t="shared" si="2"/>
        <v>0</v>
      </c>
      <c r="L35" s="24">
        <f t="shared" si="3"/>
        <v>0</v>
      </c>
      <c r="M35" s="178"/>
      <c r="N35" s="18">
        <f t="shared" si="4"/>
        <v>0.94369999999999998</v>
      </c>
      <c r="O35" s="179">
        <f t="shared" si="5"/>
        <v>5.6300000000000017E-2</v>
      </c>
      <c r="P35" s="28">
        <f>((G35+L35)/2)</f>
        <v>0</v>
      </c>
      <c r="Q35" s="27">
        <f t="shared" si="6"/>
        <v>0</v>
      </c>
      <c r="R35" s="26">
        <f t="shared" si="7"/>
        <v>0</v>
      </c>
      <c r="S35" s="26"/>
    </row>
    <row r="36" spans="1:19" x14ac:dyDescent="0.25">
      <c r="A36">
        <v>35</v>
      </c>
      <c r="B36" s="29" t="s">
        <v>191</v>
      </c>
      <c r="C36" s="16" t="s">
        <v>192</v>
      </c>
      <c r="D36" s="17"/>
      <c r="E36" s="18">
        <v>0.92889999999999995</v>
      </c>
      <c r="F36" s="19">
        <f t="shared" si="0"/>
        <v>0</v>
      </c>
      <c r="G36" s="20">
        <f t="shared" si="1"/>
        <v>0</v>
      </c>
      <c r="H36" s="106"/>
      <c r="I36" s="17"/>
      <c r="J36" s="18">
        <v>0.95879999999999999</v>
      </c>
      <c r="K36" s="22">
        <f t="shared" si="2"/>
        <v>0</v>
      </c>
      <c r="L36" s="24">
        <f t="shared" si="3"/>
        <v>0</v>
      </c>
      <c r="M36" s="178"/>
      <c r="N36" s="18">
        <f t="shared" si="4"/>
        <v>0.94384999999999997</v>
      </c>
      <c r="O36" s="179">
        <f t="shared" si="5"/>
        <v>5.6150000000000033E-2</v>
      </c>
      <c r="P36" s="28">
        <f>(G36+L36)/2</f>
        <v>0</v>
      </c>
      <c r="Q36" s="27">
        <f t="shared" si="6"/>
        <v>0</v>
      </c>
      <c r="R36" s="26">
        <f t="shared" si="7"/>
        <v>0</v>
      </c>
      <c r="S36" s="26"/>
    </row>
    <row r="37" spans="1:19" x14ac:dyDescent="0.25">
      <c r="A37">
        <v>36</v>
      </c>
      <c r="B37" s="29" t="s">
        <v>276</v>
      </c>
      <c r="C37" s="16" t="s">
        <v>277</v>
      </c>
      <c r="D37" s="17"/>
      <c r="E37" s="18">
        <v>0.94159999999999999</v>
      </c>
      <c r="F37" s="19">
        <f t="shared" si="0"/>
        <v>0</v>
      </c>
      <c r="G37" s="20">
        <f t="shared" si="1"/>
        <v>0</v>
      </c>
      <c r="H37" s="106"/>
      <c r="I37" s="17"/>
      <c r="J37" s="18">
        <v>0.94630000000000003</v>
      </c>
      <c r="K37" s="22">
        <f t="shared" si="2"/>
        <v>0</v>
      </c>
      <c r="L37" s="24">
        <f t="shared" si="3"/>
        <v>0</v>
      </c>
      <c r="M37" s="178"/>
      <c r="N37" s="18">
        <f t="shared" si="4"/>
        <v>0.94395000000000007</v>
      </c>
      <c r="O37" s="179">
        <f t="shared" si="5"/>
        <v>5.6049999999999933E-2</v>
      </c>
      <c r="P37" s="28">
        <f>((G37+L37)/2)</f>
        <v>0</v>
      </c>
      <c r="Q37" s="27">
        <f t="shared" si="6"/>
        <v>0</v>
      </c>
      <c r="R37" s="26">
        <f t="shared" si="7"/>
        <v>0</v>
      </c>
      <c r="S37" s="26"/>
    </row>
    <row r="38" spans="1:19" x14ac:dyDescent="0.25">
      <c r="A38">
        <v>37</v>
      </c>
      <c r="B38" s="29" t="s">
        <v>53</v>
      </c>
      <c r="C38" s="16" t="s">
        <v>54</v>
      </c>
      <c r="D38" s="17"/>
      <c r="E38" s="18">
        <v>0.94299999999999995</v>
      </c>
      <c r="F38" s="19">
        <f t="shared" si="0"/>
        <v>0</v>
      </c>
      <c r="G38" s="20">
        <f t="shared" si="1"/>
        <v>0</v>
      </c>
      <c r="H38" s="106"/>
      <c r="I38" s="17"/>
      <c r="J38" s="18">
        <v>0.94710000000000005</v>
      </c>
      <c r="K38" s="22">
        <f t="shared" si="2"/>
        <v>0</v>
      </c>
      <c r="L38" s="24">
        <f t="shared" si="3"/>
        <v>0</v>
      </c>
      <c r="M38" s="178"/>
      <c r="N38" s="18">
        <f t="shared" si="4"/>
        <v>0.94504999999999995</v>
      </c>
      <c r="O38" s="179">
        <f t="shared" si="5"/>
        <v>5.4950000000000054E-2</v>
      </c>
      <c r="P38" s="28">
        <f>((G38+L38)/2)</f>
        <v>0</v>
      </c>
      <c r="Q38" s="27">
        <f t="shared" si="6"/>
        <v>0</v>
      </c>
      <c r="R38" s="26">
        <f t="shared" si="7"/>
        <v>0</v>
      </c>
      <c r="S38" s="26"/>
    </row>
    <row r="39" spans="1:19" x14ac:dyDescent="0.25">
      <c r="A39">
        <v>38</v>
      </c>
      <c r="B39" s="29" t="s">
        <v>185</v>
      </c>
      <c r="C39" s="16" t="s">
        <v>186</v>
      </c>
      <c r="D39" s="17"/>
      <c r="E39" s="18">
        <v>0.94340000000000002</v>
      </c>
      <c r="F39" s="19">
        <f t="shared" si="0"/>
        <v>0</v>
      </c>
      <c r="G39" s="20">
        <f t="shared" si="1"/>
        <v>0</v>
      </c>
      <c r="H39" s="106"/>
      <c r="I39" s="17"/>
      <c r="J39" s="18">
        <v>0.94799999999999995</v>
      </c>
      <c r="K39" s="22">
        <f t="shared" si="2"/>
        <v>0</v>
      </c>
      <c r="L39" s="24">
        <f t="shared" si="3"/>
        <v>0</v>
      </c>
      <c r="M39" s="178"/>
      <c r="N39" s="18">
        <f t="shared" si="4"/>
        <v>0.94569999999999999</v>
      </c>
      <c r="O39" s="179">
        <f t="shared" si="5"/>
        <v>5.4300000000000015E-2</v>
      </c>
      <c r="P39" s="28">
        <f>(G39+L39)/2</f>
        <v>0</v>
      </c>
      <c r="Q39" s="27">
        <f t="shared" si="6"/>
        <v>0</v>
      </c>
      <c r="R39" s="26">
        <f t="shared" si="7"/>
        <v>0</v>
      </c>
      <c r="S39" s="26"/>
    </row>
    <row r="40" spans="1:19" x14ac:dyDescent="0.25">
      <c r="A40">
        <v>39</v>
      </c>
      <c r="B40" s="29" t="s">
        <v>261</v>
      </c>
      <c r="C40" s="16" t="s">
        <v>262</v>
      </c>
      <c r="D40" s="17"/>
      <c r="E40" s="18">
        <v>0.93179999999999996</v>
      </c>
      <c r="F40" s="19">
        <f t="shared" si="0"/>
        <v>0</v>
      </c>
      <c r="G40" s="20">
        <f t="shared" si="1"/>
        <v>0</v>
      </c>
      <c r="H40" s="106"/>
      <c r="I40" s="17"/>
      <c r="J40" s="18">
        <v>0.95979999999999999</v>
      </c>
      <c r="K40" s="22">
        <f t="shared" si="2"/>
        <v>0</v>
      </c>
      <c r="L40" s="24">
        <f t="shared" si="3"/>
        <v>0</v>
      </c>
      <c r="M40" s="178"/>
      <c r="N40" s="18">
        <f t="shared" si="4"/>
        <v>0.94579999999999997</v>
      </c>
      <c r="O40" s="179">
        <f t="shared" si="5"/>
        <v>5.4200000000000026E-2</v>
      </c>
      <c r="P40" s="28">
        <f>((G40+L40)/2)</f>
        <v>0</v>
      </c>
      <c r="Q40" s="27">
        <f t="shared" si="6"/>
        <v>0</v>
      </c>
      <c r="R40" s="26">
        <f t="shared" si="7"/>
        <v>0</v>
      </c>
      <c r="S40" s="26"/>
    </row>
    <row r="41" spans="1:19" x14ac:dyDescent="0.25">
      <c r="A41">
        <v>40</v>
      </c>
      <c r="B41" s="29" t="s">
        <v>6</v>
      </c>
      <c r="C41" s="16" t="s">
        <v>7</v>
      </c>
      <c r="D41" s="17"/>
      <c r="E41" s="18">
        <v>0.95009999999999994</v>
      </c>
      <c r="F41" s="19">
        <f t="shared" si="0"/>
        <v>0</v>
      </c>
      <c r="G41" s="20">
        <f t="shared" si="1"/>
        <v>0</v>
      </c>
      <c r="H41" s="106"/>
      <c r="I41" s="17"/>
      <c r="J41" s="30">
        <v>0.94159999999999999</v>
      </c>
      <c r="K41" s="22">
        <f t="shared" si="2"/>
        <v>0</v>
      </c>
      <c r="L41" s="24">
        <f t="shared" si="3"/>
        <v>0</v>
      </c>
      <c r="M41" s="178"/>
      <c r="N41" s="18">
        <f t="shared" si="4"/>
        <v>0.94584999999999997</v>
      </c>
      <c r="O41" s="179">
        <f t="shared" si="5"/>
        <v>5.4150000000000031E-2</v>
      </c>
      <c r="P41" s="28">
        <f>(G41+L41)/2</f>
        <v>0</v>
      </c>
      <c r="Q41" s="27">
        <f t="shared" si="6"/>
        <v>0</v>
      </c>
      <c r="R41" s="26">
        <f t="shared" si="7"/>
        <v>0</v>
      </c>
      <c r="S41" s="26"/>
    </row>
    <row r="42" spans="1:19" x14ac:dyDescent="0.25">
      <c r="A42">
        <v>41</v>
      </c>
      <c r="B42" s="29" t="s">
        <v>278</v>
      </c>
      <c r="C42" s="16" t="s">
        <v>279</v>
      </c>
      <c r="D42" s="17"/>
      <c r="E42" s="18">
        <v>0.94569999999999999</v>
      </c>
      <c r="F42" s="19">
        <f t="shared" si="0"/>
        <v>0</v>
      </c>
      <c r="G42" s="20">
        <f t="shared" si="1"/>
        <v>0</v>
      </c>
      <c r="H42" s="106"/>
      <c r="I42" s="17"/>
      <c r="J42" s="18">
        <v>0.94730000000000003</v>
      </c>
      <c r="K42" s="22">
        <f t="shared" si="2"/>
        <v>0</v>
      </c>
      <c r="L42" s="24">
        <f t="shared" si="3"/>
        <v>0</v>
      </c>
      <c r="M42" s="178"/>
      <c r="N42" s="18">
        <f t="shared" si="4"/>
        <v>0.94650000000000001</v>
      </c>
      <c r="O42" s="179">
        <f t="shared" si="5"/>
        <v>5.3499999999999992E-2</v>
      </c>
      <c r="P42" s="28">
        <f>((G42+L42)/2)</f>
        <v>0</v>
      </c>
      <c r="Q42" s="27">
        <f t="shared" si="6"/>
        <v>0</v>
      </c>
      <c r="R42" s="26">
        <f t="shared" si="7"/>
        <v>0</v>
      </c>
      <c r="S42" s="26"/>
    </row>
    <row r="43" spans="1:19" x14ac:dyDescent="0.25">
      <c r="A43">
        <v>42</v>
      </c>
      <c r="B43" s="29" t="s">
        <v>198</v>
      </c>
      <c r="C43" s="16" t="s">
        <v>199</v>
      </c>
      <c r="D43" s="17"/>
      <c r="E43" s="18">
        <v>0.93940000000000001</v>
      </c>
      <c r="F43" s="19">
        <f t="shared" si="0"/>
        <v>0</v>
      </c>
      <c r="G43" s="20">
        <f t="shared" si="1"/>
        <v>0</v>
      </c>
      <c r="H43" s="106"/>
      <c r="I43" s="17"/>
      <c r="J43" s="18">
        <v>0.95389999999999997</v>
      </c>
      <c r="K43" s="22">
        <f t="shared" si="2"/>
        <v>0</v>
      </c>
      <c r="L43" s="24">
        <f t="shared" si="3"/>
        <v>0</v>
      </c>
      <c r="M43" s="178"/>
      <c r="N43" s="18">
        <f t="shared" si="4"/>
        <v>0.94664999999999999</v>
      </c>
      <c r="O43" s="179">
        <f t="shared" si="5"/>
        <v>5.3350000000000009E-2</v>
      </c>
      <c r="P43" s="28">
        <f>(G43+L43)/2</f>
        <v>0</v>
      </c>
      <c r="Q43" s="27">
        <f t="shared" si="6"/>
        <v>0</v>
      </c>
      <c r="R43" s="26">
        <f t="shared" si="7"/>
        <v>0</v>
      </c>
      <c r="S43" s="26"/>
    </row>
    <row r="44" spans="1:19" x14ac:dyDescent="0.25">
      <c r="A44">
        <v>43</v>
      </c>
      <c r="B44" s="29" t="s">
        <v>14</v>
      </c>
      <c r="C44" s="16" t="s">
        <v>15</v>
      </c>
      <c r="D44" s="17"/>
      <c r="E44" s="18">
        <v>0.9526</v>
      </c>
      <c r="F44" s="19">
        <f t="shared" si="0"/>
        <v>0</v>
      </c>
      <c r="G44" s="20">
        <f t="shared" si="1"/>
        <v>0</v>
      </c>
      <c r="H44" s="106"/>
      <c r="I44" s="17"/>
      <c r="J44" s="18">
        <v>0.94089999999999996</v>
      </c>
      <c r="K44" s="22">
        <f t="shared" si="2"/>
        <v>0</v>
      </c>
      <c r="L44" s="24">
        <f t="shared" si="3"/>
        <v>0</v>
      </c>
      <c r="M44" s="178"/>
      <c r="N44" s="18">
        <f t="shared" si="4"/>
        <v>0.94674999999999998</v>
      </c>
      <c r="O44" s="179">
        <f t="shared" si="5"/>
        <v>5.325000000000002E-2</v>
      </c>
      <c r="P44" s="28">
        <f>(G44+L44)/2</f>
        <v>0</v>
      </c>
      <c r="Q44" s="27">
        <f t="shared" si="6"/>
        <v>0</v>
      </c>
      <c r="R44" s="26">
        <f t="shared" si="7"/>
        <v>0</v>
      </c>
      <c r="S44" s="26"/>
    </row>
    <row r="45" spans="1:19" x14ac:dyDescent="0.25">
      <c r="A45">
        <v>44</v>
      </c>
      <c r="B45" s="29" t="s">
        <v>179</v>
      </c>
      <c r="C45" s="16" t="s">
        <v>180</v>
      </c>
      <c r="D45" s="17"/>
      <c r="E45" s="18">
        <v>0.9506</v>
      </c>
      <c r="F45" s="19">
        <f t="shared" si="0"/>
        <v>0</v>
      </c>
      <c r="G45" s="20">
        <f t="shared" si="1"/>
        <v>0</v>
      </c>
      <c r="H45" s="106"/>
      <c r="I45" s="17"/>
      <c r="J45" s="18">
        <v>0.94320000000000004</v>
      </c>
      <c r="K45" s="22">
        <f t="shared" si="2"/>
        <v>0</v>
      </c>
      <c r="L45" s="24">
        <f t="shared" si="3"/>
        <v>0</v>
      </c>
      <c r="M45" s="178"/>
      <c r="N45" s="18">
        <f t="shared" si="4"/>
        <v>0.94690000000000007</v>
      </c>
      <c r="O45" s="179">
        <f t="shared" si="5"/>
        <v>5.3099999999999925E-2</v>
      </c>
      <c r="P45" s="28">
        <f>(G45+L45)/2</f>
        <v>0</v>
      </c>
      <c r="Q45" s="27">
        <f t="shared" si="6"/>
        <v>0</v>
      </c>
      <c r="R45" s="26">
        <f t="shared" si="7"/>
        <v>0</v>
      </c>
      <c r="S45" s="26"/>
    </row>
    <row r="46" spans="1:19" x14ac:dyDescent="0.25">
      <c r="A46">
        <v>45</v>
      </c>
      <c r="B46" s="29" t="s">
        <v>204</v>
      </c>
      <c r="C46" s="16" t="s">
        <v>205</v>
      </c>
      <c r="D46" s="17"/>
      <c r="E46" s="18">
        <v>0.94669999999999999</v>
      </c>
      <c r="F46" s="19">
        <f t="shared" si="0"/>
        <v>0</v>
      </c>
      <c r="G46" s="20">
        <f t="shared" si="1"/>
        <v>0</v>
      </c>
      <c r="H46" s="106"/>
      <c r="I46" s="17"/>
      <c r="J46" s="18">
        <v>0.94940000000000002</v>
      </c>
      <c r="K46" s="22">
        <f t="shared" si="2"/>
        <v>0</v>
      </c>
      <c r="L46" s="24">
        <f t="shared" si="3"/>
        <v>0</v>
      </c>
      <c r="M46" s="178"/>
      <c r="N46" s="18">
        <f t="shared" si="4"/>
        <v>0.94805000000000006</v>
      </c>
      <c r="O46" s="179">
        <f t="shared" si="5"/>
        <v>5.1949999999999941E-2</v>
      </c>
      <c r="P46" s="28">
        <f>(G46+L46)/2</f>
        <v>0</v>
      </c>
      <c r="Q46" s="27">
        <f t="shared" si="6"/>
        <v>0</v>
      </c>
      <c r="R46" s="26">
        <f t="shared" si="7"/>
        <v>0</v>
      </c>
      <c r="S46" s="26"/>
    </row>
    <row r="47" spans="1:19" x14ac:dyDescent="0.25">
      <c r="A47">
        <v>46</v>
      </c>
      <c r="B47" s="29">
        <v>157</v>
      </c>
      <c r="C47" s="16" t="s">
        <v>84</v>
      </c>
      <c r="D47" s="17"/>
      <c r="E47" s="33">
        <v>0.93799999999999994</v>
      </c>
      <c r="F47" s="19">
        <f t="shared" si="0"/>
        <v>0</v>
      </c>
      <c r="G47" s="20">
        <f t="shared" si="1"/>
        <v>0</v>
      </c>
      <c r="H47" s="35"/>
      <c r="I47" s="17"/>
      <c r="J47" s="33">
        <v>0.95850000000000002</v>
      </c>
      <c r="K47" s="22">
        <f t="shared" si="2"/>
        <v>0</v>
      </c>
      <c r="L47" s="24">
        <f t="shared" si="3"/>
        <v>0</v>
      </c>
      <c r="M47" s="178"/>
      <c r="N47" s="18">
        <f t="shared" si="4"/>
        <v>0.94825000000000004</v>
      </c>
      <c r="O47" s="179">
        <f t="shared" si="5"/>
        <v>5.1749999999999963E-2</v>
      </c>
      <c r="P47" s="28">
        <f>((G47+L47)/2)</f>
        <v>0</v>
      </c>
      <c r="Q47" s="27">
        <f t="shared" si="6"/>
        <v>0</v>
      </c>
      <c r="R47" s="26">
        <f t="shared" si="7"/>
        <v>0</v>
      </c>
      <c r="S47" s="26"/>
    </row>
    <row r="48" spans="1:19" x14ac:dyDescent="0.25">
      <c r="A48">
        <v>47</v>
      </c>
      <c r="B48" s="29" t="s">
        <v>206</v>
      </c>
      <c r="C48" s="16" t="s">
        <v>207</v>
      </c>
      <c r="D48" s="17"/>
      <c r="E48" s="18">
        <v>0.93569999999999998</v>
      </c>
      <c r="F48" s="19">
        <f t="shared" si="0"/>
        <v>0</v>
      </c>
      <c r="G48" s="20">
        <f t="shared" si="1"/>
        <v>0</v>
      </c>
      <c r="H48" s="106"/>
      <c r="I48" s="17"/>
      <c r="J48" s="18">
        <v>0.96079999999999999</v>
      </c>
      <c r="K48" s="22">
        <f t="shared" si="2"/>
        <v>0</v>
      </c>
      <c r="L48" s="24">
        <f t="shared" si="3"/>
        <v>0</v>
      </c>
      <c r="M48" s="178"/>
      <c r="N48" s="18">
        <f t="shared" si="4"/>
        <v>0.94825000000000004</v>
      </c>
      <c r="O48" s="179">
        <f t="shared" si="5"/>
        <v>5.1749999999999963E-2</v>
      </c>
      <c r="P48" s="28">
        <f>(G48+L48)/2</f>
        <v>0</v>
      </c>
      <c r="Q48" s="27">
        <f t="shared" si="6"/>
        <v>0</v>
      </c>
      <c r="R48" s="26">
        <f t="shared" si="7"/>
        <v>0</v>
      </c>
      <c r="S48" s="26"/>
    </row>
    <row r="49" spans="1:19" x14ac:dyDescent="0.25">
      <c r="A49">
        <v>48</v>
      </c>
      <c r="B49" s="29" t="s">
        <v>141</v>
      </c>
      <c r="C49" s="16" t="s">
        <v>142</v>
      </c>
      <c r="D49" s="17"/>
      <c r="E49" s="18">
        <v>0.9476</v>
      </c>
      <c r="F49" s="19">
        <f t="shared" si="0"/>
        <v>0</v>
      </c>
      <c r="G49" s="20">
        <f t="shared" si="1"/>
        <v>0</v>
      </c>
      <c r="H49" s="106"/>
      <c r="I49" s="17"/>
      <c r="J49" s="18">
        <v>0.95430000000000004</v>
      </c>
      <c r="K49" s="22">
        <f t="shared" si="2"/>
        <v>0</v>
      </c>
      <c r="L49" s="24">
        <f t="shared" si="3"/>
        <v>0</v>
      </c>
      <c r="M49" s="178"/>
      <c r="N49" s="18">
        <f t="shared" si="4"/>
        <v>0.95094999999999996</v>
      </c>
      <c r="O49" s="179">
        <f t="shared" si="5"/>
        <v>4.9050000000000038E-2</v>
      </c>
      <c r="P49" s="28">
        <f>(G49+L49)/2</f>
        <v>0</v>
      </c>
      <c r="Q49" s="27">
        <f t="shared" si="6"/>
        <v>0</v>
      </c>
      <c r="R49" s="26">
        <f t="shared" si="7"/>
        <v>0</v>
      </c>
      <c r="S49" s="26"/>
    </row>
    <row r="50" spans="1:19" x14ac:dyDescent="0.25">
      <c r="A50">
        <v>49</v>
      </c>
      <c r="B50" s="29">
        <v>98</v>
      </c>
      <c r="C50" s="16" t="s">
        <v>239</v>
      </c>
      <c r="D50" s="17"/>
      <c r="E50" s="18">
        <v>0.95140000000000002</v>
      </c>
      <c r="F50" s="19">
        <f t="shared" si="0"/>
        <v>0</v>
      </c>
      <c r="G50" s="20">
        <f t="shared" si="1"/>
        <v>0</v>
      </c>
      <c r="H50" s="106"/>
      <c r="I50" s="17"/>
      <c r="J50" s="18">
        <v>0.95109999999999995</v>
      </c>
      <c r="K50" s="22">
        <f t="shared" si="2"/>
        <v>0</v>
      </c>
      <c r="L50" s="24">
        <f t="shared" si="3"/>
        <v>0</v>
      </c>
      <c r="M50" s="178"/>
      <c r="N50" s="18">
        <f t="shared" si="4"/>
        <v>0.95124999999999993</v>
      </c>
      <c r="O50" s="179">
        <f t="shared" si="5"/>
        <v>4.8750000000000071E-2</v>
      </c>
      <c r="P50" s="28">
        <f>((G50+L50)/2)</f>
        <v>0</v>
      </c>
      <c r="Q50" s="27">
        <f t="shared" si="6"/>
        <v>0</v>
      </c>
      <c r="R50" s="26">
        <f t="shared" si="7"/>
        <v>0</v>
      </c>
      <c r="S50" s="26"/>
    </row>
    <row r="51" spans="1:19" x14ac:dyDescent="0.25">
      <c r="A51">
        <v>50</v>
      </c>
      <c r="B51" s="29">
        <v>14</v>
      </c>
      <c r="C51" s="16" t="s">
        <v>30</v>
      </c>
      <c r="D51" s="17"/>
      <c r="E51" s="18">
        <v>0.95450000000000002</v>
      </c>
      <c r="F51" s="19">
        <f t="shared" si="0"/>
        <v>0</v>
      </c>
      <c r="G51" s="20">
        <f t="shared" si="1"/>
        <v>0</v>
      </c>
      <c r="H51" s="106"/>
      <c r="I51" s="17"/>
      <c r="J51" s="18">
        <v>0.95089999999999997</v>
      </c>
      <c r="K51" s="22">
        <f t="shared" si="2"/>
        <v>0</v>
      </c>
      <c r="L51" s="24">
        <f t="shared" si="3"/>
        <v>0</v>
      </c>
      <c r="M51" s="178"/>
      <c r="N51" s="18">
        <f t="shared" si="4"/>
        <v>0.95269999999999999</v>
      </c>
      <c r="O51" s="179">
        <f t="shared" si="5"/>
        <v>4.7300000000000009E-2</v>
      </c>
      <c r="P51" s="28">
        <f>((G51+L51)/2)</f>
        <v>0</v>
      </c>
      <c r="Q51" s="27">
        <f t="shared" si="6"/>
        <v>0</v>
      </c>
      <c r="R51" s="26">
        <f t="shared" si="7"/>
        <v>0</v>
      </c>
      <c r="S51" s="26"/>
    </row>
    <row r="52" spans="1:19" x14ac:dyDescent="0.25">
      <c r="A52">
        <v>51</v>
      </c>
      <c r="B52" s="29">
        <v>171</v>
      </c>
      <c r="C52" s="16" t="s">
        <v>19</v>
      </c>
      <c r="D52" s="17"/>
      <c r="E52" s="30">
        <v>0.95430000000000004</v>
      </c>
      <c r="F52" s="19">
        <f t="shared" si="0"/>
        <v>0</v>
      </c>
      <c r="G52" s="20">
        <f t="shared" si="1"/>
        <v>0</v>
      </c>
      <c r="H52" s="106"/>
      <c r="I52" s="17"/>
      <c r="J52" s="18">
        <v>0.95169999999999999</v>
      </c>
      <c r="K52" s="22">
        <f t="shared" si="2"/>
        <v>0</v>
      </c>
      <c r="L52" s="24">
        <f t="shared" si="3"/>
        <v>0</v>
      </c>
      <c r="M52" s="178"/>
      <c r="N52" s="18">
        <f t="shared" si="4"/>
        <v>0.95300000000000007</v>
      </c>
      <c r="O52" s="179">
        <f t="shared" si="5"/>
        <v>4.6999999999999931E-2</v>
      </c>
      <c r="P52" s="28">
        <f>(G52+L52)/2</f>
        <v>0</v>
      </c>
      <c r="Q52" s="27">
        <f t="shared" si="6"/>
        <v>0</v>
      </c>
      <c r="R52" s="26">
        <f t="shared" si="7"/>
        <v>0</v>
      </c>
      <c r="S52" s="26"/>
    </row>
    <row r="53" spans="1:19" x14ac:dyDescent="0.25">
      <c r="A53">
        <v>52</v>
      </c>
      <c r="B53" s="29" t="s">
        <v>9</v>
      </c>
      <c r="C53" s="16" t="s">
        <v>10</v>
      </c>
      <c r="D53" s="17"/>
      <c r="E53" s="18">
        <v>0.94340000000000002</v>
      </c>
      <c r="F53" s="19">
        <f t="shared" si="0"/>
        <v>0</v>
      </c>
      <c r="G53" s="20">
        <f t="shared" si="1"/>
        <v>0</v>
      </c>
      <c r="H53" s="106"/>
      <c r="I53" s="17"/>
      <c r="J53" s="18">
        <v>0.96340000000000003</v>
      </c>
      <c r="K53" s="22">
        <f t="shared" si="2"/>
        <v>0</v>
      </c>
      <c r="L53" s="24">
        <f t="shared" si="3"/>
        <v>0</v>
      </c>
      <c r="M53" s="178"/>
      <c r="N53" s="18">
        <f t="shared" si="4"/>
        <v>0.95340000000000003</v>
      </c>
      <c r="O53" s="179">
        <f t="shared" si="5"/>
        <v>4.6599999999999975E-2</v>
      </c>
      <c r="P53" s="28">
        <f>(G53+L53)/2</f>
        <v>0</v>
      </c>
      <c r="Q53" s="27">
        <f t="shared" si="6"/>
        <v>0</v>
      </c>
      <c r="R53" s="26">
        <f t="shared" si="7"/>
        <v>0</v>
      </c>
      <c r="S53" s="26"/>
    </row>
    <row r="54" spans="1:19" x14ac:dyDescent="0.25">
      <c r="A54">
        <v>53</v>
      </c>
      <c r="B54" s="29">
        <v>126</v>
      </c>
      <c r="C54" s="16" t="s">
        <v>287</v>
      </c>
      <c r="D54" s="17"/>
      <c r="E54" s="18">
        <v>0.93879999999999997</v>
      </c>
      <c r="F54" s="19">
        <f t="shared" si="0"/>
        <v>0</v>
      </c>
      <c r="G54" s="20">
        <f t="shared" si="1"/>
        <v>0</v>
      </c>
      <c r="H54" s="106"/>
      <c r="I54" s="17"/>
      <c r="J54" s="18">
        <v>0.96850000000000003</v>
      </c>
      <c r="K54" s="22">
        <f t="shared" si="2"/>
        <v>0</v>
      </c>
      <c r="L54" s="24">
        <f t="shared" si="3"/>
        <v>0</v>
      </c>
      <c r="M54" s="178"/>
      <c r="N54" s="18">
        <f t="shared" si="4"/>
        <v>0.95365</v>
      </c>
      <c r="O54" s="179">
        <f t="shared" si="5"/>
        <v>4.6350000000000002E-2</v>
      </c>
      <c r="P54" s="28">
        <f>((G54+L54)/2)</f>
        <v>0</v>
      </c>
      <c r="Q54" s="27">
        <f t="shared" si="6"/>
        <v>0</v>
      </c>
      <c r="R54" s="26">
        <f t="shared" si="7"/>
        <v>0</v>
      </c>
      <c r="S54" s="26"/>
    </row>
    <row r="55" spans="1:19" x14ac:dyDescent="0.25">
      <c r="A55">
        <v>54</v>
      </c>
      <c r="B55" s="29" t="s">
        <v>189</v>
      </c>
      <c r="C55" s="16" t="s">
        <v>190</v>
      </c>
      <c r="D55" s="17"/>
      <c r="E55" s="18">
        <v>0.95840000000000003</v>
      </c>
      <c r="F55" s="19">
        <f t="shared" si="0"/>
        <v>0</v>
      </c>
      <c r="G55" s="20">
        <f t="shared" si="1"/>
        <v>0</v>
      </c>
      <c r="H55" s="106"/>
      <c r="I55" s="17"/>
      <c r="J55" s="18">
        <v>0.94899999999999995</v>
      </c>
      <c r="K55" s="22">
        <f t="shared" si="2"/>
        <v>0</v>
      </c>
      <c r="L55" s="24">
        <f t="shared" si="3"/>
        <v>0</v>
      </c>
      <c r="M55" s="178"/>
      <c r="N55" s="18">
        <f t="shared" si="4"/>
        <v>0.95369999999999999</v>
      </c>
      <c r="O55" s="179">
        <f t="shared" si="5"/>
        <v>4.6300000000000008E-2</v>
      </c>
      <c r="P55" s="28">
        <f>(G55+L55)/2</f>
        <v>0</v>
      </c>
      <c r="Q55" s="27">
        <f t="shared" si="6"/>
        <v>0</v>
      </c>
      <c r="R55" s="26">
        <f t="shared" si="7"/>
        <v>0</v>
      </c>
      <c r="S55" s="26"/>
    </row>
    <row r="56" spans="1:19" x14ac:dyDescent="0.25">
      <c r="A56">
        <v>55</v>
      </c>
      <c r="B56" s="29" t="s">
        <v>111</v>
      </c>
      <c r="C56" s="16" t="s">
        <v>112</v>
      </c>
      <c r="D56" s="17"/>
      <c r="E56" s="18">
        <v>0.93610000000000004</v>
      </c>
      <c r="F56" s="19">
        <f t="shared" si="0"/>
        <v>0</v>
      </c>
      <c r="G56" s="20">
        <f t="shared" si="1"/>
        <v>0</v>
      </c>
      <c r="H56" s="106"/>
      <c r="I56" s="17"/>
      <c r="J56" s="18">
        <v>0.97270000000000001</v>
      </c>
      <c r="K56" s="22">
        <f t="shared" si="2"/>
        <v>0</v>
      </c>
      <c r="L56" s="24">
        <f t="shared" si="3"/>
        <v>0</v>
      </c>
      <c r="M56" s="178"/>
      <c r="N56" s="18">
        <f t="shared" si="4"/>
        <v>0.95440000000000003</v>
      </c>
      <c r="O56" s="179">
        <f t="shared" si="5"/>
        <v>4.5599999999999974E-2</v>
      </c>
      <c r="P56" s="28">
        <f>((G56+L56)/2)</f>
        <v>0</v>
      </c>
      <c r="Q56" s="27">
        <f t="shared" si="6"/>
        <v>0</v>
      </c>
      <c r="R56" s="26">
        <f t="shared" si="7"/>
        <v>0</v>
      </c>
      <c r="S56" s="26"/>
    </row>
    <row r="57" spans="1:19" x14ac:dyDescent="0.25">
      <c r="A57">
        <v>56</v>
      </c>
      <c r="B57" s="29" t="s">
        <v>151</v>
      </c>
      <c r="C57" s="16" t="s">
        <v>152</v>
      </c>
      <c r="D57" s="17"/>
      <c r="E57" s="18">
        <v>0.95140000000000002</v>
      </c>
      <c r="F57" s="19">
        <f t="shared" si="0"/>
        <v>0</v>
      </c>
      <c r="G57" s="20">
        <f t="shared" si="1"/>
        <v>0</v>
      </c>
      <c r="H57" s="106"/>
      <c r="I57" s="17"/>
      <c r="J57" s="18">
        <v>0.95850000000000002</v>
      </c>
      <c r="K57" s="22">
        <f t="shared" si="2"/>
        <v>0</v>
      </c>
      <c r="L57" s="24">
        <f t="shared" si="3"/>
        <v>0</v>
      </c>
      <c r="M57" s="178"/>
      <c r="N57" s="18">
        <f t="shared" si="4"/>
        <v>0.95494999999999997</v>
      </c>
      <c r="O57" s="179">
        <f t="shared" si="5"/>
        <v>4.5050000000000034E-2</v>
      </c>
      <c r="P57" s="28">
        <f>(G57+L57)/2</f>
        <v>0</v>
      </c>
      <c r="Q57" s="27">
        <f t="shared" si="6"/>
        <v>0</v>
      </c>
      <c r="R57" s="26">
        <f t="shared" si="7"/>
        <v>0</v>
      </c>
      <c r="S57" s="26"/>
    </row>
    <row r="58" spans="1:19" x14ac:dyDescent="0.25">
      <c r="A58">
        <v>57</v>
      </c>
      <c r="B58" s="29" t="s">
        <v>118</v>
      </c>
      <c r="C58" s="16" t="s">
        <v>119</v>
      </c>
      <c r="D58" s="17"/>
      <c r="E58" s="18">
        <v>0.94369999999999998</v>
      </c>
      <c r="F58" s="19">
        <f t="shared" si="0"/>
        <v>0</v>
      </c>
      <c r="G58" s="20">
        <f t="shared" si="1"/>
        <v>0</v>
      </c>
      <c r="H58" s="106"/>
      <c r="I58" s="17"/>
      <c r="J58" s="18">
        <v>0.9677</v>
      </c>
      <c r="K58" s="22">
        <f t="shared" si="2"/>
        <v>0</v>
      </c>
      <c r="L58" s="24">
        <f t="shared" si="3"/>
        <v>0</v>
      </c>
      <c r="M58" s="178"/>
      <c r="N58" s="18">
        <f t="shared" si="4"/>
        <v>0.95569999999999999</v>
      </c>
      <c r="O58" s="179">
        <f t="shared" si="5"/>
        <v>4.4300000000000006E-2</v>
      </c>
      <c r="P58" s="28">
        <f>((G58+L58)/2)</f>
        <v>0</v>
      </c>
      <c r="Q58" s="27">
        <f t="shared" si="6"/>
        <v>0</v>
      </c>
      <c r="R58" s="26">
        <f t="shared" si="7"/>
        <v>0</v>
      </c>
      <c r="S58" s="26"/>
    </row>
    <row r="59" spans="1:19" x14ac:dyDescent="0.25">
      <c r="A59">
        <v>58</v>
      </c>
      <c r="B59" s="29">
        <v>125</v>
      </c>
      <c r="C59" s="16" t="s">
        <v>280</v>
      </c>
      <c r="D59" s="17"/>
      <c r="E59" s="18">
        <v>0.95409999999999995</v>
      </c>
      <c r="F59" s="19">
        <f t="shared" si="0"/>
        <v>0</v>
      </c>
      <c r="G59" s="20">
        <f t="shared" si="1"/>
        <v>0</v>
      </c>
      <c r="H59" s="106"/>
      <c r="I59" s="17"/>
      <c r="J59" s="18">
        <v>0.95730000000000004</v>
      </c>
      <c r="K59" s="22">
        <f t="shared" si="2"/>
        <v>0</v>
      </c>
      <c r="L59" s="24">
        <f t="shared" si="3"/>
        <v>0</v>
      </c>
      <c r="M59" s="178"/>
      <c r="N59" s="18">
        <f t="shared" si="4"/>
        <v>0.95569999999999999</v>
      </c>
      <c r="O59" s="179">
        <f t="shared" si="5"/>
        <v>4.4300000000000006E-2</v>
      </c>
      <c r="P59" s="28">
        <f>((G59+L59)/2)</f>
        <v>0</v>
      </c>
      <c r="Q59" s="27">
        <f t="shared" si="6"/>
        <v>0</v>
      </c>
      <c r="R59" s="26">
        <f t="shared" si="7"/>
        <v>0</v>
      </c>
      <c r="S59" s="26"/>
    </row>
    <row r="60" spans="1:19" x14ac:dyDescent="0.25">
      <c r="A60">
        <v>59</v>
      </c>
      <c r="B60" s="29">
        <v>174</v>
      </c>
      <c r="C60" s="16" t="s">
        <v>137</v>
      </c>
      <c r="D60" s="44"/>
      <c r="E60" s="31">
        <v>0.95909999999999995</v>
      </c>
      <c r="F60" s="19">
        <f t="shared" si="0"/>
        <v>0</v>
      </c>
      <c r="G60" s="20">
        <f t="shared" si="1"/>
        <v>0</v>
      </c>
      <c r="H60" s="47"/>
      <c r="I60" s="46"/>
      <c r="J60" s="31">
        <v>0.95289999999999997</v>
      </c>
      <c r="K60" s="22">
        <f t="shared" si="2"/>
        <v>0</v>
      </c>
      <c r="L60" s="24">
        <f t="shared" si="3"/>
        <v>0</v>
      </c>
      <c r="M60" s="178"/>
      <c r="N60" s="18">
        <f t="shared" si="4"/>
        <v>0.95599999999999996</v>
      </c>
      <c r="O60" s="179">
        <f t="shared" si="5"/>
        <v>4.4000000000000039E-2</v>
      </c>
      <c r="P60" s="28">
        <f>((G60+L60)/2)</f>
        <v>0</v>
      </c>
      <c r="Q60" s="27">
        <f t="shared" si="6"/>
        <v>0</v>
      </c>
      <c r="R60" s="26">
        <f t="shared" si="7"/>
        <v>0</v>
      </c>
      <c r="S60" s="26"/>
    </row>
    <row r="61" spans="1:19" x14ac:dyDescent="0.25">
      <c r="A61">
        <v>60</v>
      </c>
      <c r="B61" s="29" t="s">
        <v>282</v>
      </c>
      <c r="C61" s="16" t="s">
        <v>283</v>
      </c>
      <c r="D61" s="17"/>
      <c r="E61" s="18">
        <v>0.94910000000000005</v>
      </c>
      <c r="F61" s="19">
        <f t="shared" si="0"/>
        <v>0</v>
      </c>
      <c r="G61" s="20">
        <f t="shared" si="1"/>
        <v>0</v>
      </c>
      <c r="H61" s="106"/>
      <c r="I61" s="17"/>
      <c r="J61" s="18">
        <v>0.96350000000000002</v>
      </c>
      <c r="K61" s="22">
        <f t="shared" si="2"/>
        <v>0</v>
      </c>
      <c r="L61" s="24">
        <f t="shared" si="3"/>
        <v>0</v>
      </c>
      <c r="M61" s="178"/>
      <c r="N61" s="18">
        <f t="shared" si="4"/>
        <v>0.95630000000000004</v>
      </c>
      <c r="O61" s="179">
        <f t="shared" si="5"/>
        <v>4.3699999999999961E-2</v>
      </c>
      <c r="P61" s="28">
        <f>((G61+L61)/2)</f>
        <v>0</v>
      </c>
      <c r="Q61" s="27">
        <f t="shared" si="6"/>
        <v>0</v>
      </c>
      <c r="R61" s="26">
        <f t="shared" si="7"/>
        <v>0</v>
      </c>
      <c r="S61" s="26"/>
    </row>
    <row r="62" spans="1:19" x14ac:dyDescent="0.25">
      <c r="A62">
        <v>61</v>
      </c>
      <c r="B62" s="29" t="s">
        <v>316</v>
      </c>
      <c r="C62" s="16" t="s">
        <v>8</v>
      </c>
      <c r="D62" s="17"/>
      <c r="E62" s="18">
        <v>0.94340000000000002</v>
      </c>
      <c r="F62" s="19">
        <f t="shared" si="0"/>
        <v>0</v>
      </c>
      <c r="G62" s="20">
        <f t="shared" si="1"/>
        <v>0</v>
      </c>
      <c r="H62" s="106"/>
      <c r="I62" s="17"/>
      <c r="J62" s="18">
        <v>0.96930000000000005</v>
      </c>
      <c r="K62" s="22">
        <f t="shared" si="2"/>
        <v>0</v>
      </c>
      <c r="L62" s="24">
        <f t="shared" si="3"/>
        <v>0</v>
      </c>
      <c r="M62" s="178"/>
      <c r="N62" s="18">
        <f t="shared" si="4"/>
        <v>0.95635000000000003</v>
      </c>
      <c r="O62" s="179">
        <f t="shared" si="5"/>
        <v>4.3649999999999967E-2</v>
      </c>
      <c r="P62" s="28">
        <f>(G62+L62)/2</f>
        <v>0</v>
      </c>
      <c r="Q62" s="27">
        <f t="shared" si="6"/>
        <v>0</v>
      </c>
      <c r="R62" s="26">
        <f t="shared" si="7"/>
        <v>0</v>
      </c>
      <c r="S62" s="26"/>
    </row>
    <row r="63" spans="1:19" x14ac:dyDescent="0.25">
      <c r="A63">
        <v>62</v>
      </c>
      <c r="B63" s="29" t="s">
        <v>233</v>
      </c>
      <c r="C63" s="16" t="s">
        <v>234</v>
      </c>
      <c r="D63" s="17"/>
      <c r="E63" s="18">
        <v>0.96</v>
      </c>
      <c r="F63" s="19">
        <f t="shared" si="0"/>
        <v>0</v>
      </c>
      <c r="G63" s="20">
        <f t="shared" si="1"/>
        <v>0</v>
      </c>
      <c r="H63" s="106"/>
      <c r="I63" s="17"/>
      <c r="J63" s="18">
        <v>0.95269999999999999</v>
      </c>
      <c r="K63" s="22">
        <f t="shared" si="2"/>
        <v>0</v>
      </c>
      <c r="L63" s="24">
        <f t="shared" si="3"/>
        <v>0</v>
      </c>
      <c r="M63" s="178"/>
      <c r="N63" s="18">
        <f t="shared" si="4"/>
        <v>0.95635000000000003</v>
      </c>
      <c r="O63" s="179">
        <f t="shared" si="5"/>
        <v>4.3649999999999967E-2</v>
      </c>
      <c r="P63" s="28">
        <f>((G63+L63)/2)</f>
        <v>0</v>
      </c>
      <c r="Q63" s="27">
        <f t="shared" si="6"/>
        <v>0</v>
      </c>
      <c r="R63" s="26">
        <f t="shared" si="7"/>
        <v>0</v>
      </c>
      <c r="S63" s="26"/>
    </row>
    <row r="64" spans="1:19" x14ac:dyDescent="0.25">
      <c r="A64">
        <v>63</v>
      </c>
      <c r="B64" s="29">
        <v>160</v>
      </c>
      <c r="C64" s="16" t="s">
        <v>127</v>
      </c>
      <c r="D64" s="17"/>
      <c r="E64" s="31">
        <v>0.94389999999999996</v>
      </c>
      <c r="F64" s="19">
        <f t="shared" si="0"/>
        <v>0</v>
      </c>
      <c r="G64" s="20">
        <f t="shared" si="1"/>
        <v>0</v>
      </c>
      <c r="H64" s="181"/>
      <c r="I64" s="17"/>
      <c r="J64" s="31">
        <v>0.96919999999999995</v>
      </c>
      <c r="K64" s="22">
        <f t="shared" si="2"/>
        <v>0</v>
      </c>
      <c r="L64" s="24">
        <f t="shared" si="3"/>
        <v>0</v>
      </c>
      <c r="M64" s="178"/>
      <c r="N64" s="18">
        <f t="shared" si="4"/>
        <v>0.95655000000000001</v>
      </c>
      <c r="O64" s="179">
        <f t="shared" si="5"/>
        <v>4.3449999999999989E-2</v>
      </c>
      <c r="P64" s="28">
        <f>((G64+L64)/2)</f>
        <v>0</v>
      </c>
      <c r="Q64" s="27">
        <f t="shared" si="6"/>
        <v>0</v>
      </c>
      <c r="R64" s="26">
        <f t="shared" si="7"/>
        <v>0</v>
      </c>
      <c r="S64" s="26"/>
    </row>
    <row r="65" spans="1:19" x14ac:dyDescent="0.25">
      <c r="A65">
        <v>64</v>
      </c>
      <c r="B65" s="29" t="s">
        <v>113</v>
      </c>
      <c r="C65" s="16" t="s">
        <v>114</v>
      </c>
      <c r="D65" s="17"/>
      <c r="E65" s="18">
        <v>0.94159999999999999</v>
      </c>
      <c r="F65" s="19">
        <f t="shared" si="0"/>
        <v>0</v>
      </c>
      <c r="G65" s="20">
        <f t="shared" si="1"/>
        <v>0</v>
      </c>
      <c r="H65" s="106"/>
      <c r="I65" s="17"/>
      <c r="J65" s="18">
        <v>0.97270000000000001</v>
      </c>
      <c r="K65" s="22">
        <f t="shared" si="2"/>
        <v>0</v>
      </c>
      <c r="L65" s="24">
        <f t="shared" si="3"/>
        <v>0</v>
      </c>
      <c r="M65" s="178"/>
      <c r="N65" s="18">
        <f t="shared" si="4"/>
        <v>0.95714999999999995</v>
      </c>
      <c r="O65" s="179">
        <f t="shared" si="5"/>
        <v>4.2850000000000055E-2</v>
      </c>
      <c r="P65" s="28">
        <f>((G65+L65)/2)</f>
        <v>0</v>
      </c>
      <c r="Q65" s="27">
        <f t="shared" si="6"/>
        <v>0</v>
      </c>
      <c r="R65" s="26">
        <f t="shared" si="7"/>
        <v>0</v>
      </c>
      <c r="S65" s="26"/>
    </row>
    <row r="66" spans="1:19" x14ac:dyDescent="0.25">
      <c r="A66">
        <v>65</v>
      </c>
      <c r="B66" s="29" t="s">
        <v>347</v>
      </c>
      <c r="C66" s="16" t="s">
        <v>285</v>
      </c>
      <c r="D66" s="17"/>
      <c r="E66" s="18">
        <v>0.94950000000000001</v>
      </c>
      <c r="F66" s="19">
        <f t="shared" si="0"/>
        <v>0</v>
      </c>
      <c r="G66" s="20">
        <f t="shared" si="1"/>
        <v>0</v>
      </c>
      <c r="H66" s="106"/>
      <c r="I66" s="17"/>
      <c r="J66" s="18">
        <v>0.9657</v>
      </c>
      <c r="K66" s="22">
        <f t="shared" si="2"/>
        <v>0</v>
      </c>
      <c r="L66" s="24">
        <f t="shared" si="3"/>
        <v>0</v>
      </c>
      <c r="M66" s="178"/>
      <c r="N66" s="18">
        <f t="shared" si="4"/>
        <v>0.95760000000000001</v>
      </c>
      <c r="O66" s="179">
        <f t="shared" si="5"/>
        <v>4.2399999999999993E-2</v>
      </c>
      <c r="P66" s="28">
        <f>((G66+L66)/2)</f>
        <v>0</v>
      </c>
      <c r="Q66" s="27">
        <f t="shared" si="6"/>
        <v>0</v>
      </c>
      <c r="R66" s="26">
        <f t="shared" si="7"/>
        <v>0</v>
      </c>
      <c r="S66" s="26"/>
    </row>
    <row r="67" spans="1:19" x14ac:dyDescent="0.25">
      <c r="A67">
        <v>66</v>
      </c>
      <c r="B67" s="29" t="s">
        <v>143</v>
      </c>
      <c r="C67" s="16" t="s">
        <v>144</v>
      </c>
      <c r="D67" s="17"/>
      <c r="E67" s="18">
        <v>0.94889999999999997</v>
      </c>
      <c r="F67" s="19">
        <f t="shared" ref="F67:F130" si="9">D67*E67</f>
        <v>0</v>
      </c>
      <c r="G67" s="20">
        <f t="shared" ref="G67:G130" si="10">D67-F67</f>
        <v>0</v>
      </c>
      <c r="H67" s="106"/>
      <c r="I67" s="17"/>
      <c r="J67" s="18">
        <v>0.96640000000000004</v>
      </c>
      <c r="K67" s="22">
        <f t="shared" ref="K67:K130" si="11">I67*J67</f>
        <v>0</v>
      </c>
      <c r="L67" s="24">
        <f t="shared" ref="L67:L130" si="12">I67-K67</f>
        <v>0</v>
      </c>
      <c r="M67" s="178"/>
      <c r="N67" s="18">
        <f t="shared" ref="N67:N130" si="13">(E67+J67)/2</f>
        <v>0.95765</v>
      </c>
      <c r="O67" s="179">
        <f t="shared" ref="O67:O130" si="14">(1-N67)</f>
        <v>4.2349999999999999E-2</v>
      </c>
      <c r="P67" s="28">
        <f>(G67+L67)/2</f>
        <v>0</v>
      </c>
      <c r="Q67" s="27">
        <f t="shared" ref="Q67:Q130" si="15">G67+L67</f>
        <v>0</v>
      </c>
      <c r="R67" s="26">
        <f t="shared" si="7"/>
        <v>0</v>
      </c>
      <c r="S67" s="26"/>
    </row>
    <row r="68" spans="1:19" x14ac:dyDescent="0.25">
      <c r="A68">
        <v>67</v>
      </c>
      <c r="B68" s="29">
        <v>60</v>
      </c>
      <c r="C68" s="16" t="s">
        <v>158</v>
      </c>
      <c r="D68" s="17"/>
      <c r="E68" s="18">
        <v>0.96399999999999997</v>
      </c>
      <c r="F68" s="19">
        <f t="shared" si="9"/>
        <v>0</v>
      </c>
      <c r="G68" s="20">
        <f t="shared" si="10"/>
        <v>0</v>
      </c>
      <c r="H68" s="106"/>
      <c r="I68" s="17"/>
      <c r="J68" s="18">
        <v>0.9516</v>
      </c>
      <c r="K68" s="22">
        <f t="shared" si="11"/>
        <v>0</v>
      </c>
      <c r="L68" s="24">
        <f t="shared" si="12"/>
        <v>0</v>
      </c>
      <c r="M68" s="178"/>
      <c r="N68" s="18">
        <f t="shared" si="13"/>
        <v>0.95779999999999998</v>
      </c>
      <c r="O68" s="179">
        <f t="shared" si="14"/>
        <v>4.2200000000000015E-2</v>
      </c>
      <c r="P68" s="28">
        <f>(G68+L68)/2</f>
        <v>0</v>
      </c>
      <c r="Q68" s="27">
        <f t="shared" si="15"/>
        <v>0</v>
      </c>
      <c r="R68" s="26">
        <f t="shared" ref="R68:R131" si="16">((D68+I68)/2)</f>
        <v>0</v>
      </c>
      <c r="S68" s="26"/>
    </row>
    <row r="69" spans="1:19" x14ac:dyDescent="0.25">
      <c r="A69">
        <v>68</v>
      </c>
      <c r="B69" s="29" t="s">
        <v>91</v>
      </c>
      <c r="C69" s="16" t="s">
        <v>92</v>
      </c>
      <c r="D69" s="17"/>
      <c r="E69" s="18">
        <v>0.95099999999999996</v>
      </c>
      <c r="F69" s="19">
        <f t="shared" si="9"/>
        <v>0</v>
      </c>
      <c r="G69" s="20">
        <f t="shared" si="10"/>
        <v>0</v>
      </c>
      <c r="H69" s="106"/>
      <c r="I69" s="17"/>
      <c r="J69" s="18">
        <v>0.96530000000000005</v>
      </c>
      <c r="K69" s="22">
        <f t="shared" si="11"/>
        <v>0</v>
      </c>
      <c r="L69" s="24">
        <f t="shared" si="12"/>
        <v>0</v>
      </c>
      <c r="M69" s="178"/>
      <c r="N69" s="18">
        <f t="shared" si="13"/>
        <v>0.95815000000000006</v>
      </c>
      <c r="O69" s="179">
        <f t="shared" si="14"/>
        <v>4.1849999999999943E-2</v>
      </c>
      <c r="P69" s="28">
        <f t="shared" ref="P69:P75" si="17">((G69+L69)/2)</f>
        <v>0</v>
      </c>
      <c r="Q69" s="27">
        <f t="shared" si="15"/>
        <v>0</v>
      </c>
      <c r="R69" s="26">
        <f t="shared" si="16"/>
        <v>0</v>
      </c>
      <c r="S69" s="26"/>
    </row>
    <row r="70" spans="1:19" x14ac:dyDescent="0.25">
      <c r="A70">
        <v>69</v>
      </c>
      <c r="B70" s="29" t="s">
        <v>55</v>
      </c>
      <c r="C70" s="16" t="s">
        <v>56</v>
      </c>
      <c r="D70" s="17"/>
      <c r="E70" s="18">
        <v>0.9718</v>
      </c>
      <c r="F70" s="19">
        <f t="shared" si="9"/>
        <v>0</v>
      </c>
      <c r="G70" s="20">
        <f t="shared" si="10"/>
        <v>0</v>
      </c>
      <c r="H70" s="106"/>
      <c r="I70" s="17"/>
      <c r="J70" s="18">
        <v>0.94499999999999995</v>
      </c>
      <c r="K70" s="22">
        <f t="shared" si="11"/>
        <v>0</v>
      </c>
      <c r="L70" s="24">
        <f t="shared" si="12"/>
        <v>0</v>
      </c>
      <c r="M70" s="178"/>
      <c r="N70" s="18">
        <f t="shared" si="13"/>
        <v>0.95839999999999992</v>
      </c>
      <c r="O70" s="179">
        <f t="shared" si="14"/>
        <v>4.1600000000000081E-2</v>
      </c>
      <c r="P70" s="28">
        <f t="shared" si="17"/>
        <v>0</v>
      </c>
      <c r="Q70" s="27">
        <f t="shared" si="15"/>
        <v>0</v>
      </c>
      <c r="R70" s="26">
        <f t="shared" si="16"/>
        <v>0</v>
      </c>
      <c r="S70" s="26"/>
    </row>
    <row r="71" spans="1:19" x14ac:dyDescent="0.25">
      <c r="A71">
        <v>70</v>
      </c>
      <c r="B71" s="29">
        <v>48</v>
      </c>
      <c r="C71" s="16" t="s">
        <v>115</v>
      </c>
      <c r="D71" s="17"/>
      <c r="E71" s="18">
        <v>0.97709999999999997</v>
      </c>
      <c r="F71" s="19">
        <f t="shared" si="9"/>
        <v>0</v>
      </c>
      <c r="G71" s="20">
        <f t="shared" si="10"/>
        <v>0</v>
      </c>
      <c r="H71" s="106"/>
      <c r="I71" s="42"/>
      <c r="J71" s="18">
        <v>0.93989999999999996</v>
      </c>
      <c r="K71" s="22">
        <f t="shared" si="11"/>
        <v>0</v>
      </c>
      <c r="L71" s="24">
        <f t="shared" si="12"/>
        <v>0</v>
      </c>
      <c r="M71" s="178"/>
      <c r="N71" s="18">
        <f t="shared" si="13"/>
        <v>0.95849999999999991</v>
      </c>
      <c r="O71" s="179">
        <f t="shared" si="14"/>
        <v>4.1500000000000092E-2</v>
      </c>
      <c r="P71" s="28">
        <f t="shared" si="17"/>
        <v>0</v>
      </c>
      <c r="Q71" s="27">
        <f t="shared" si="15"/>
        <v>0</v>
      </c>
      <c r="R71" s="26">
        <f t="shared" si="16"/>
        <v>0</v>
      </c>
      <c r="S71" s="26"/>
    </row>
    <row r="72" spans="1:19" x14ac:dyDescent="0.25">
      <c r="A72">
        <v>71</v>
      </c>
      <c r="B72" s="29" t="s">
        <v>227</v>
      </c>
      <c r="C72" s="16" t="s">
        <v>228</v>
      </c>
      <c r="D72" s="17"/>
      <c r="E72" s="18">
        <v>0.96199999999999997</v>
      </c>
      <c r="F72" s="19">
        <f t="shared" si="9"/>
        <v>0</v>
      </c>
      <c r="G72" s="20">
        <f t="shared" si="10"/>
        <v>0</v>
      </c>
      <c r="H72" s="106"/>
      <c r="I72" s="17"/>
      <c r="J72" s="18">
        <v>0.95520000000000005</v>
      </c>
      <c r="K72" s="22">
        <f t="shared" si="11"/>
        <v>0</v>
      </c>
      <c r="L72" s="24">
        <f t="shared" si="12"/>
        <v>0</v>
      </c>
      <c r="M72" s="178"/>
      <c r="N72" s="18">
        <f t="shared" si="13"/>
        <v>0.95860000000000001</v>
      </c>
      <c r="O72" s="179">
        <f t="shared" si="14"/>
        <v>4.1399999999999992E-2</v>
      </c>
      <c r="P72" s="28">
        <f t="shared" si="17"/>
        <v>0</v>
      </c>
      <c r="Q72" s="27">
        <f t="shared" si="15"/>
        <v>0</v>
      </c>
      <c r="R72" s="26">
        <f t="shared" si="16"/>
        <v>0</v>
      </c>
      <c r="S72" s="26"/>
    </row>
    <row r="73" spans="1:19" x14ac:dyDescent="0.25">
      <c r="A73">
        <v>72</v>
      </c>
      <c r="B73" s="29">
        <v>125</v>
      </c>
      <c r="C73" s="16" t="s">
        <v>286</v>
      </c>
      <c r="D73" s="17"/>
      <c r="E73" s="18">
        <v>0.95520000000000005</v>
      </c>
      <c r="F73" s="19">
        <f t="shared" si="9"/>
        <v>0</v>
      </c>
      <c r="G73" s="20">
        <f t="shared" si="10"/>
        <v>0</v>
      </c>
      <c r="H73" s="106"/>
      <c r="I73" s="17"/>
      <c r="J73" s="18">
        <v>0.96309999999999996</v>
      </c>
      <c r="K73" s="22">
        <f t="shared" si="11"/>
        <v>0</v>
      </c>
      <c r="L73" s="24">
        <f t="shared" si="12"/>
        <v>0</v>
      </c>
      <c r="M73" s="178"/>
      <c r="N73" s="18">
        <f t="shared" si="13"/>
        <v>0.95914999999999995</v>
      </c>
      <c r="O73" s="179">
        <f t="shared" si="14"/>
        <v>4.0850000000000053E-2</v>
      </c>
      <c r="P73" s="28">
        <f t="shared" si="17"/>
        <v>0</v>
      </c>
      <c r="Q73" s="27">
        <f t="shared" si="15"/>
        <v>0</v>
      </c>
      <c r="R73" s="26">
        <f t="shared" si="16"/>
        <v>0</v>
      </c>
      <c r="S73" s="26"/>
    </row>
    <row r="74" spans="1:19" x14ac:dyDescent="0.25">
      <c r="A74">
        <v>73</v>
      </c>
      <c r="B74" s="29">
        <v>172</v>
      </c>
      <c r="C74" s="16" t="s">
        <v>135</v>
      </c>
      <c r="D74" s="44"/>
      <c r="E74" s="31">
        <v>0.95340000000000003</v>
      </c>
      <c r="F74" s="19">
        <f t="shared" si="9"/>
        <v>0</v>
      </c>
      <c r="G74" s="20">
        <f t="shared" si="10"/>
        <v>0</v>
      </c>
      <c r="H74" s="35"/>
      <c r="I74" s="46"/>
      <c r="J74" s="31">
        <v>0.96509999999999996</v>
      </c>
      <c r="K74" s="22">
        <f t="shared" si="11"/>
        <v>0</v>
      </c>
      <c r="L74" s="24">
        <f t="shared" si="12"/>
        <v>0</v>
      </c>
      <c r="M74" s="178"/>
      <c r="N74" s="18">
        <f t="shared" si="13"/>
        <v>0.95924999999999994</v>
      </c>
      <c r="O74" s="179">
        <f t="shared" si="14"/>
        <v>4.0750000000000064E-2</v>
      </c>
      <c r="P74" s="28">
        <f t="shared" si="17"/>
        <v>0</v>
      </c>
      <c r="Q74" s="27">
        <f t="shared" si="15"/>
        <v>0</v>
      </c>
      <c r="R74" s="26">
        <f t="shared" si="16"/>
        <v>0</v>
      </c>
      <c r="S74" s="26"/>
    </row>
    <row r="75" spans="1:19" x14ac:dyDescent="0.25">
      <c r="A75">
        <v>74</v>
      </c>
      <c r="B75" s="29" t="s">
        <v>342</v>
      </c>
      <c r="C75" s="16" t="s">
        <v>259</v>
      </c>
      <c r="D75" s="17"/>
      <c r="E75" s="18">
        <v>0.95230000000000004</v>
      </c>
      <c r="F75" s="19">
        <f t="shared" si="9"/>
        <v>0</v>
      </c>
      <c r="G75" s="20">
        <f t="shared" si="10"/>
        <v>0</v>
      </c>
      <c r="H75" s="106"/>
      <c r="I75" s="17"/>
      <c r="J75" s="18">
        <v>0.96660000000000001</v>
      </c>
      <c r="K75" s="22">
        <f t="shared" si="11"/>
        <v>0</v>
      </c>
      <c r="L75" s="24">
        <f t="shared" si="12"/>
        <v>0</v>
      </c>
      <c r="M75" s="178"/>
      <c r="N75" s="18">
        <f t="shared" si="13"/>
        <v>0.95945000000000003</v>
      </c>
      <c r="O75" s="179">
        <f t="shared" si="14"/>
        <v>4.0549999999999975E-2</v>
      </c>
      <c r="P75" s="28">
        <f t="shared" si="17"/>
        <v>0</v>
      </c>
      <c r="Q75" s="27">
        <f t="shared" si="15"/>
        <v>0</v>
      </c>
      <c r="R75" s="26">
        <f t="shared" si="16"/>
        <v>0</v>
      </c>
      <c r="S75" s="26"/>
    </row>
    <row r="76" spans="1:19" x14ac:dyDescent="0.25">
      <c r="A76">
        <v>75</v>
      </c>
      <c r="B76" s="29" t="s">
        <v>177</v>
      </c>
      <c r="C76" s="16" t="s">
        <v>178</v>
      </c>
      <c r="D76" s="17"/>
      <c r="E76" s="18">
        <v>0.96089999999999998</v>
      </c>
      <c r="F76" s="19">
        <f t="shared" si="9"/>
        <v>0</v>
      </c>
      <c r="G76" s="20">
        <f t="shared" si="10"/>
        <v>0</v>
      </c>
      <c r="H76" s="106"/>
      <c r="I76" s="17"/>
      <c r="J76" s="18">
        <v>0.95930000000000004</v>
      </c>
      <c r="K76" s="22">
        <f t="shared" si="11"/>
        <v>0</v>
      </c>
      <c r="L76" s="24">
        <f t="shared" si="12"/>
        <v>0</v>
      </c>
      <c r="M76" s="178"/>
      <c r="N76" s="18">
        <f t="shared" si="13"/>
        <v>0.96009999999999995</v>
      </c>
      <c r="O76" s="179">
        <f t="shared" si="14"/>
        <v>3.9900000000000047E-2</v>
      </c>
      <c r="P76" s="28">
        <f>(G76+L76)/2</f>
        <v>0</v>
      </c>
      <c r="Q76" s="27">
        <f t="shared" si="15"/>
        <v>0</v>
      </c>
      <c r="R76" s="26">
        <f t="shared" si="16"/>
        <v>0</v>
      </c>
      <c r="S76" s="26"/>
    </row>
    <row r="77" spans="1:19" x14ac:dyDescent="0.25">
      <c r="A77">
        <v>76</v>
      </c>
      <c r="B77" s="29" t="s">
        <v>105</v>
      </c>
      <c r="C77" s="16" t="s">
        <v>106</v>
      </c>
      <c r="D77" s="17"/>
      <c r="E77" s="18">
        <v>0.94740000000000002</v>
      </c>
      <c r="F77" s="19">
        <f t="shared" si="9"/>
        <v>0</v>
      </c>
      <c r="G77" s="20">
        <f t="shared" si="10"/>
        <v>0</v>
      </c>
      <c r="H77" s="106"/>
      <c r="I77" s="17"/>
      <c r="J77" s="18">
        <v>0.97399999999999998</v>
      </c>
      <c r="K77" s="22">
        <f t="shared" si="11"/>
        <v>0</v>
      </c>
      <c r="L77" s="24">
        <f t="shared" si="12"/>
        <v>0</v>
      </c>
      <c r="M77" s="178"/>
      <c r="N77" s="18">
        <f t="shared" si="13"/>
        <v>0.9607</v>
      </c>
      <c r="O77" s="179">
        <f t="shared" si="14"/>
        <v>3.9300000000000002E-2</v>
      </c>
      <c r="P77" s="28">
        <f>((G77+L77)/2)</f>
        <v>0</v>
      </c>
      <c r="Q77" s="27">
        <f t="shared" si="15"/>
        <v>0</v>
      </c>
      <c r="R77" s="26">
        <f t="shared" si="16"/>
        <v>0</v>
      </c>
      <c r="S77" s="26"/>
    </row>
    <row r="78" spans="1:19" x14ac:dyDescent="0.25">
      <c r="A78">
        <v>77</v>
      </c>
      <c r="B78" s="183">
        <v>115</v>
      </c>
      <c r="C78" s="54" t="s">
        <v>269</v>
      </c>
      <c r="D78" s="34"/>
      <c r="E78" s="18">
        <v>0.95550000000000002</v>
      </c>
      <c r="F78" s="19">
        <f t="shared" si="9"/>
        <v>0</v>
      </c>
      <c r="G78" s="20">
        <f t="shared" si="10"/>
        <v>0</v>
      </c>
      <c r="H78" s="106"/>
      <c r="I78" s="34"/>
      <c r="J78" s="18">
        <v>0.96809999999999996</v>
      </c>
      <c r="K78" s="22">
        <f t="shared" si="11"/>
        <v>0</v>
      </c>
      <c r="L78" s="24">
        <f t="shared" si="12"/>
        <v>0</v>
      </c>
      <c r="M78" s="178"/>
      <c r="N78" s="18">
        <f t="shared" si="13"/>
        <v>0.96179999999999999</v>
      </c>
      <c r="O78" s="179">
        <f t="shared" si="14"/>
        <v>3.8200000000000012E-2</v>
      </c>
      <c r="P78" s="57">
        <f>((G78+L78)/2)</f>
        <v>0</v>
      </c>
      <c r="Q78" s="27">
        <f t="shared" si="15"/>
        <v>0</v>
      </c>
      <c r="R78" s="57">
        <f t="shared" si="16"/>
        <v>0</v>
      </c>
      <c r="S78" s="26"/>
    </row>
    <row r="79" spans="1:19" x14ac:dyDescent="0.25">
      <c r="A79">
        <v>78</v>
      </c>
      <c r="B79" s="29" t="s">
        <v>274</v>
      </c>
      <c r="C79" s="16" t="s">
        <v>275</v>
      </c>
      <c r="D79" s="17"/>
      <c r="E79" s="18">
        <v>0.96599999999999997</v>
      </c>
      <c r="F79" s="19">
        <f t="shared" si="9"/>
        <v>0</v>
      </c>
      <c r="G79" s="20">
        <f t="shared" si="10"/>
        <v>0</v>
      </c>
      <c r="H79" s="106"/>
      <c r="I79" s="17"/>
      <c r="J79" s="18">
        <v>0.9587</v>
      </c>
      <c r="K79" s="22">
        <f t="shared" si="11"/>
        <v>0</v>
      </c>
      <c r="L79" s="24">
        <f t="shared" si="12"/>
        <v>0</v>
      </c>
      <c r="M79" s="178"/>
      <c r="N79" s="18">
        <f t="shared" si="13"/>
        <v>0.96235000000000004</v>
      </c>
      <c r="O79" s="179">
        <f t="shared" si="14"/>
        <v>3.7649999999999961E-2</v>
      </c>
      <c r="P79" s="28">
        <f>((G79+L79)/2)</f>
        <v>0</v>
      </c>
      <c r="Q79" s="27">
        <f t="shared" si="15"/>
        <v>0</v>
      </c>
      <c r="R79" s="26">
        <f t="shared" si="16"/>
        <v>0</v>
      </c>
      <c r="S79" s="26"/>
    </row>
    <row r="80" spans="1:19" x14ac:dyDescent="0.25">
      <c r="A80">
        <v>79</v>
      </c>
      <c r="B80" s="29" t="s">
        <v>154</v>
      </c>
      <c r="C80" s="16" t="s">
        <v>155</v>
      </c>
      <c r="D80" s="17"/>
      <c r="E80" s="18">
        <v>0.96179999999999999</v>
      </c>
      <c r="F80" s="19">
        <f t="shared" si="9"/>
        <v>0</v>
      </c>
      <c r="G80" s="20">
        <f t="shared" si="10"/>
        <v>0</v>
      </c>
      <c r="H80" s="106"/>
      <c r="I80" s="17"/>
      <c r="J80" s="18">
        <v>0.96550000000000002</v>
      </c>
      <c r="K80" s="22">
        <f t="shared" si="11"/>
        <v>0</v>
      </c>
      <c r="L80" s="24">
        <f t="shared" si="12"/>
        <v>0</v>
      </c>
      <c r="M80" s="178"/>
      <c r="N80" s="18">
        <f t="shared" si="13"/>
        <v>0.96365000000000001</v>
      </c>
      <c r="O80" s="179">
        <f t="shared" si="14"/>
        <v>3.6349999999999993E-2</v>
      </c>
      <c r="P80" s="28">
        <f>(G80+L80)/2</f>
        <v>0</v>
      </c>
      <c r="Q80" s="27">
        <f t="shared" si="15"/>
        <v>0</v>
      </c>
      <c r="R80" s="26">
        <f t="shared" si="16"/>
        <v>0</v>
      </c>
      <c r="S80" s="26"/>
    </row>
    <row r="81" spans="1:19" x14ac:dyDescent="0.25">
      <c r="A81">
        <v>80</v>
      </c>
      <c r="B81" s="29" t="s">
        <v>149</v>
      </c>
      <c r="C81" s="16" t="s">
        <v>150</v>
      </c>
      <c r="D81" s="17"/>
      <c r="E81" s="18">
        <v>0.95530000000000004</v>
      </c>
      <c r="F81" s="19">
        <f t="shared" si="9"/>
        <v>0</v>
      </c>
      <c r="G81" s="20">
        <f t="shared" si="10"/>
        <v>0</v>
      </c>
      <c r="H81" s="106"/>
      <c r="I81" s="17"/>
      <c r="J81" s="18">
        <v>0.97250000000000003</v>
      </c>
      <c r="K81" s="22">
        <f t="shared" si="11"/>
        <v>0</v>
      </c>
      <c r="L81" s="24">
        <f t="shared" si="12"/>
        <v>0</v>
      </c>
      <c r="M81" s="178"/>
      <c r="N81" s="18">
        <f t="shared" si="13"/>
        <v>0.96389999999999998</v>
      </c>
      <c r="O81" s="179">
        <f t="shared" si="14"/>
        <v>3.6100000000000021E-2</v>
      </c>
      <c r="P81" s="28">
        <f>(G81+L81)/2</f>
        <v>0</v>
      </c>
      <c r="Q81" s="27">
        <f t="shared" si="15"/>
        <v>0</v>
      </c>
      <c r="R81" s="26">
        <f t="shared" si="16"/>
        <v>0</v>
      </c>
      <c r="S81" s="26"/>
    </row>
    <row r="82" spans="1:19" x14ac:dyDescent="0.25">
      <c r="A82">
        <v>81</v>
      </c>
      <c r="B82" s="29">
        <v>66</v>
      </c>
      <c r="C82" s="16" t="s">
        <v>172</v>
      </c>
      <c r="D82" s="17"/>
      <c r="E82" s="18">
        <v>0.96189999999999998</v>
      </c>
      <c r="F82" s="19">
        <f t="shared" si="9"/>
        <v>0</v>
      </c>
      <c r="G82" s="20">
        <f t="shared" si="10"/>
        <v>0</v>
      </c>
      <c r="H82" s="106"/>
      <c r="I82" s="17"/>
      <c r="J82" s="18">
        <v>0.96589999999999998</v>
      </c>
      <c r="K82" s="22">
        <f t="shared" si="11"/>
        <v>0</v>
      </c>
      <c r="L82" s="24">
        <f t="shared" si="12"/>
        <v>0</v>
      </c>
      <c r="M82" s="178"/>
      <c r="N82" s="18">
        <f t="shared" si="13"/>
        <v>0.96389999999999998</v>
      </c>
      <c r="O82" s="179">
        <f t="shared" si="14"/>
        <v>3.6100000000000021E-2</v>
      </c>
      <c r="P82" s="28">
        <f>(G82+L82)/2</f>
        <v>0</v>
      </c>
      <c r="Q82" s="27">
        <f t="shared" si="15"/>
        <v>0</v>
      </c>
      <c r="R82" s="26">
        <f t="shared" si="16"/>
        <v>0</v>
      </c>
      <c r="S82" s="26"/>
    </row>
    <row r="83" spans="1:19" x14ac:dyDescent="0.25">
      <c r="A83">
        <v>82</v>
      </c>
      <c r="B83" s="29" t="s">
        <v>263</v>
      </c>
      <c r="C83" s="16" t="s">
        <v>264</v>
      </c>
      <c r="D83" s="17"/>
      <c r="E83" s="18">
        <v>0.93810000000000004</v>
      </c>
      <c r="F83" s="19">
        <f t="shared" si="9"/>
        <v>0</v>
      </c>
      <c r="G83" s="20">
        <f t="shared" si="10"/>
        <v>0</v>
      </c>
      <c r="H83" s="106"/>
      <c r="I83" s="17"/>
      <c r="J83" s="18">
        <v>0.99050000000000005</v>
      </c>
      <c r="K83" s="22">
        <f t="shared" si="11"/>
        <v>0</v>
      </c>
      <c r="L83" s="24">
        <f t="shared" si="12"/>
        <v>0</v>
      </c>
      <c r="M83" s="178"/>
      <c r="N83" s="18">
        <f t="shared" si="13"/>
        <v>0.96430000000000005</v>
      </c>
      <c r="O83" s="179">
        <f t="shared" si="14"/>
        <v>3.5699999999999954E-2</v>
      </c>
      <c r="P83" s="28">
        <f>((G83+L83)/2)</f>
        <v>0</v>
      </c>
      <c r="Q83" s="27">
        <f t="shared" si="15"/>
        <v>0</v>
      </c>
      <c r="R83" s="26">
        <f t="shared" si="16"/>
        <v>0</v>
      </c>
      <c r="S83" s="26"/>
    </row>
    <row r="84" spans="1:19" x14ac:dyDescent="0.25">
      <c r="A84">
        <v>83</v>
      </c>
      <c r="B84" s="29" t="s">
        <v>225</v>
      </c>
      <c r="C84" s="53" t="s">
        <v>226</v>
      </c>
      <c r="D84" s="17"/>
      <c r="E84" s="18">
        <v>0.96130000000000004</v>
      </c>
      <c r="F84" s="19">
        <f t="shared" si="9"/>
        <v>0</v>
      </c>
      <c r="G84" s="20">
        <f t="shared" si="10"/>
        <v>0</v>
      </c>
      <c r="H84" s="106"/>
      <c r="I84" s="17"/>
      <c r="J84" s="18">
        <v>0.96760000000000002</v>
      </c>
      <c r="K84" s="22">
        <f t="shared" si="11"/>
        <v>0</v>
      </c>
      <c r="L84" s="24">
        <f t="shared" si="12"/>
        <v>0</v>
      </c>
      <c r="M84" s="178"/>
      <c r="N84" s="18">
        <f t="shared" si="13"/>
        <v>0.96445000000000003</v>
      </c>
      <c r="O84" s="179">
        <f t="shared" si="14"/>
        <v>3.5549999999999971E-2</v>
      </c>
      <c r="P84" s="28">
        <f>((G84+L84)/2)</f>
        <v>0</v>
      </c>
      <c r="Q84" s="27">
        <f t="shared" si="15"/>
        <v>0</v>
      </c>
      <c r="R84" s="26">
        <f t="shared" si="16"/>
        <v>0</v>
      </c>
      <c r="S84" s="26"/>
    </row>
    <row r="85" spans="1:19" x14ac:dyDescent="0.25">
      <c r="A85">
        <v>84</v>
      </c>
      <c r="B85" s="29">
        <v>52</v>
      </c>
      <c r="C85" s="16" t="s">
        <v>140</v>
      </c>
      <c r="D85" s="17"/>
      <c r="E85" s="18">
        <v>0.95750000000000002</v>
      </c>
      <c r="F85" s="19">
        <f t="shared" si="9"/>
        <v>0</v>
      </c>
      <c r="G85" s="20">
        <f t="shared" si="10"/>
        <v>0</v>
      </c>
      <c r="H85" s="106"/>
      <c r="I85" s="17"/>
      <c r="J85" s="18">
        <v>0.97170000000000001</v>
      </c>
      <c r="K85" s="22">
        <f t="shared" si="11"/>
        <v>0</v>
      </c>
      <c r="L85" s="24">
        <f t="shared" si="12"/>
        <v>0</v>
      </c>
      <c r="M85" s="178"/>
      <c r="N85" s="18">
        <f t="shared" si="13"/>
        <v>0.96460000000000001</v>
      </c>
      <c r="O85" s="179">
        <f t="shared" si="14"/>
        <v>3.5399999999999987E-2</v>
      </c>
      <c r="P85" s="28">
        <f>(G85+L85)/2</f>
        <v>0</v>
      </c>
      <c r="Q85" s="27">
        <f t="shared" si="15"/>
        <v>0</v>
      </c>
      <c r="R85" s="26">
        <f t="shared" si="16"/>
        <v>0</v>
      </c>
      <c r="S85" s="26"/>
    </row>
    <row r="86" spans="1:19" x14ac:dyDescent="0.25">
      <c r="A86">
        <v>85</v>
      </c>
      <c r="B86" s="29" t="s">
        <v>24</v>
      </c>
      <c r="C86" s="16" t="s">
        <v>25</v>
      </c>
      <c r="D86" s="17"/>
      <c r="E86" s="31">
        <v>0.95879999999999999</v>
      </c>
      <c r="F86" s="19">
        <f t="shared" si="9"/>
        <v>0</v>
      </c>
      <c r="G86" s="20">
        <f t="shared" si="10"/>
        <v>0</v>
      </c>
      <c r="H86" s="181"/>
      <c r="I86" s="17"/>
      <c r="J86" s="33">
        <v>0.97389999999999999</v>
      </c>
      <c r="K86" s="22">
        <f t="shared" si="11"/>
        <v>0</v>
      </c>
      <c r="L86" s="24">
        <f t="shared" si="12"/>
        <v>0</v>
      </c>
      <c r="M86" s="178"/>
      <c r="N86" s="18">
        <f t="shared" si="13"/>
        <v>0.96635000000000004</v>
      </c>
      <c r="O86" s="179">
        <f t="shared" si="14"/>
        <v>3.3649999999999958E-2</v>
      </c>
      <c r="P86" s="28">
        <f>((G86+L86)/2)</f>
        <v>0</v>
      </c>
      <c r="Q86" s="27">
        <f t="shared" si="15"/>
        <v>0</v>
      </c>
      <c r="R86" s="26">
        <f t="shared" si="16"/>
        <v>0</v>
      </c>
      <c r="S86" s="26"/>
    </row>
    <row r="87" spans="1:19" x14ac:dyDescent="0.25">
      <c r="A87">
        <v>86</v>
      </c>
      <c r="B87" s="29">
        <v>170</v>
      </c>
      <c r="C87" s="16" t="s">
        <v>18</v>
      </c>
      <c r="D87" s="17"/>
      <c r="E87" s="18">
        <v>0.95709999999999995</v>
      </c>
      <c r="F87" s="19">
        <f t="shared" si="9"/>
        <v>0</v>
      </c>
      <c r="G87" s="20">
        <f t="shared" si="10"/>
        <v>0</v>
      </c>
      <c r="H87" s="106"/>
      <c r="I87" s="17"/>
      <c r="J87" s="30">
        <v>0.9758</v>
      </c>
      <c r="K87" s="22">
        <f t="shared" si="11"/>
        <v>0</v>
      </c>
      <c r="L87" s="24">
        <f t="shared" si="12"/>
        <v>0</v>
      </c>
      <c r="M87" s="178"/>
      <c r="N87" s="18">
        <f t="shared" si="13"/>
        <v>0.96645000000000003</v>
      </c>
      <c r="O87" s="179">
        <f t="shared" si="14"/>
        <v>3.3549999999999969E-2</v>
      </c>
      <c r="P87" s="28">
        <f>(G87+L87)/2</f>
        <v>0</v>
      </c>
      <c r="Q87" s="27">
        <f t="shared" si="15"/>
        <v>0</v>
      </c>
      <c r="R87" s="26">
        <f t="shared" si="16"/>
        <v>0</v>
      </c>
      <c r="S87" s="26"/>
    </row>
    <row r="88" spans="1:19" x14ac:dyDescent="0.25">
      <c r="A88">
        <v>87</v>
      </c>
      <c r="B88" s="29" t="s">
        <v>147</v>
      </c>
      <c r="C88" s="16" t="s">
        <v>148</v>
      </c>
      <c r="D88" s="17"/>
      <c r="E88" s="30">
        <v>0.98109999999999997</v>
      </c>
      <c r="F88" s="19">
        <f t="shared" si="9"/>
        <v>0</v>
      </c>
      <c r="G88" s="20">
        <f t="shared" si="10"/>
        <v>0</v>
      </c>
      <c r="H88" s="47"/>
      <c r="I88" s="17"/>
      <c r="J88" s="30">
        <v>0.9536</v>
      </c>
      <c r="K88" s="22">
        <f t="shared" si="11"/>
        <v>0</v>
      </c>
      <c r="L88" s="24">
        <f t="shared" si="12"/>
        <v>0</v>
      </c>
      <c r="M88" s="178"/>
      <c r="N88" s="18">
        <f t="shared" si="13"/>
        <v>0.96734999999999993</v>
      </c>
      <c r="O88" s="179">
        <f t="shared" si="14"/>
        <v>3.2650000000000068E-2</v>
      </c>
      <c r="P88" s="28">
        <f>(G88+L88)/2</f>
        <v>0</v>
      </c>
      <c r="Q88" s="27">
        <f t="shared" si="15"/>
        <v>0</v>
      </c>
      <c r="R88" s="26">
        <f t="shared" si="16"/>
        <v>0</v>
      </c>
      <c r="S88" s="26"/>
    </row>
    <row r="89" spans="1:19" x14ac:dyDescent="0.25">
      <c r="A89">
        <v>88</v>
      </c>
      <c r="B89" s="29" t="s">
        <v>340</v>
      </c>
      <c r="C89" s="16" t="s">
        <v>235</v>
      </c>
      <c r="D89" s="17"/>
      <c r="E89" s="18">
        <v>0.96519999999999995</v>
      </c>
      <c r="F89" s="19">
        <f t="shared" si="9"/>
        <v>0</v>
      </c>
      <c r="G89" s="20">
        <f t="shared" si="10"/>
        <v>0</v>
      </c>
      <c r="H89" s="106"/>
      <c r="I89" s="17"/>
      <c r="J89" s="18">
        <v>0.97040000000000004</v>
      </c>
      <c r="K89" s="22">
        <f t="shared" si="11"/>
        <v>0</v>
      </c>
      <c r="L89" s="24">
        <f t="shared" si="12"/>
        <v>0</v>
      </c>
      <c r="M89" s="178"/>
      <c r="N89" s="18">
        <f t="shared" si="13"/>
        <v>0.96779999999999999</v>
      </c>
      <c r="O89" s="179">
        <f t="shared" si="14"/>
        <v>3.2200000000000006E-2</v>
      </c>
      <c r="P89" s="28">
        <f>((G89+L89)/2)</f>
        <v>0</v>
      </c>
      <c r="Q89" s="27">
        <f t="shared" si="15"/>
        <v>0</v>
      </c>
      <c r="R89" s="26">
        <f t="shared" si="16"/>
        <v>0</v>
      </c>
      <c r="S89" s="26"/>
    </row>
    <row r="90" spans="1:19" x14ac:dyDescent="0.25">
      <c r="A90">
        <v>89</v>
      </c>
      <c r="B90" s="29">
        <v>141</v>
      </c>
      <c r="C90" s="16" t="s">
        <v>170</v>
      </c>
      <c r="D90" s="17"/>
      <c r="E90" s="18">
        <v>0.98180000000000001</v>
      </c>
      <c r="F90" s="19">
        <f t="shared" si="9"/>
        <v>0</v>
      </c>
      <c r="G90" s="20">
        <f t="shared" si="10"/>
        <v>0</v>
      </c>
      <c r="H90" s="106"/>
      <c r="I90" s="17"/>
      <c r="J90" s="18">
        <v>0.95389999999999997</v>
      </c>
      <c r="K90" s="22">
        <f t="shared" si="11"/>
        <v>0</v>
      </c>
      <c r="L90" s="24">
        <f t="shared" si="12"/>
        <v>0</v>
      </c>
      <c r="M90" s="178"/>
      <c r="N90" s="18">
        <f t="shared" si="13"/>
        <v>0.96784999999999999</v>
      </c>
      <c r="O90" s="179">
        <f t="shared" si="14"/>
        <v>3.2150000000000012E-2</v>
      </c>
      <c r="P90" s="28">
        <f>(G90+L90)/2</f>
        <v>0</v>
      </c>
      <c r="Q90" s="27">
        <f t="shared" si="15"/>
        <v>0</v>
      </c>
      <c r="R90" s="26">
        <f t="shared" si="16"/>
        <v>0</v>
      </c>
      <c r="S90" s="26"/>
    </row>
    <row r="91" spans="1:19" x14ac:dyDescent="0.25">
      <c r="A91">
        <v>90</v>
      </c>
      <c r="B91" s="29" t="s">
        <v>101</v>
      </c>
      <c r="C91" s="16" t="s">
        <v>102</v>
      </c>
      <c r="D91" s="17"/>
      <c r="E91" s="18">
        <v>0.96640000000000004</v>
      </c>
      <c r="F91" s="19">
        <f t="shared" si="9"/>
        <v>0</v>
      </c>
      <c r="G91" s="20">
        <f t="shared" si="10"/>
        <v>0</v>
      </c>
      <c r="H91" s="106"/>
      <c r="I91" s="17"/>
      <c r="J91" s="18">
        <v>0.96989999999999998</v>
      </c>
      <c r="K91" s="22">
        <f t="shared" si="11"/>
        <v>0</v>
      </c>
      <c r="L91" s="24">
        <f t="shared" si="12"/>
        <v>0</v>
      </c>
      <c r="M91" s="178"/>
      <c r="N91" s="18">
        <f t="shared" si="13"/>
        <v>0.96815000000000007</v>
      </c>
      <c r="O91" s="179">
        <f t="shared" si="14"/>
        <v>3.1849999999999934E-2</v>
      </c>
      <c r="P91" s="28">
        <f>((G91+L91)/2)</f>
        <v>0</v>
      </c>
      <c r="Q91" s="27">
        <f t="shared" si="15"/>
        <v>0</v>
      </c>
      <c r="R91" s="26">
        <f t="shared" si="16"/>
        <v>0</v>
      </c>
      <c r="S91" s="26"/>
    </row>
    <row r="92" spans="1:19" x14ac:dyDescent="0.25">
      <c r="A92">
        <v>91</v>
      </c>
      <c r="B92" s="29">
        <v>40</v>
      </c>
      <c r="C92" s="16" t="s">
        <v>100</v>
      </c>
      <c r="D92" s="17"/>
      <c r="E92" s="31">
        <v>0.96109999999999995</v>
      </c>
      <c r="F92" s="19">
        <f t="shared" si="9"/>
        <v>0</v>
      </c>
      <c r="G92" s="20">
        <f t="shared" si="10"/>
        <v>0</v>
      </c>
      <c r="H92" s="181"/>
      <c r="I92" s="17"/>
      <c r="J92" s="31">
        <v>0.97540000000000004</v>
      </c>
      <c r="K92" s="22">
        <f t="shared" si="11"/>
        <v>0</v>
      </c>
      <c r="L92" s="24">
        <f t="shared" si="12"/>
        <v>0</v>
      </c>
      <c r="M92" s="178"/>
      <c r="N92" s="18">
        <f t="shared" si="13"/>
        <v>0.96825000000000006</v>
      </c>
      <c r="O92" s="179">
        <f t="shared" si="14"/>
        <v>3.1749999999999945E-2</v>
      </c>
      <c r="P92" s="28">
        <f>((G92+L92)/2)</f>
        <v>0</v>
      </c>
      <c r="Q92" s="27">
        <f t="shared" si="15"/>
        <v>0</v>
      </c>
      <c r="R92" s="26">
        <f t="shared" si="16"/>
        <v>0</v>
      </c>
      <c r="S92" s="26"/>
    </row>
    <row r="93" spans="1:19" x14ac:dyDescent="0.25">
      <c r="A93">
        <v>92</v>
      </c>
      <c r="B93" s="29" t="s">
        <v>167</v>
      </c>
      <c r="C93" s="16" t="s">
        <v>168</v>
      </c>
      <c r="D93" s="17"/>
      <c r="E93" s="18">
        <v>0.95699999999999996</v>
      </c>
      <c r="F93" s="19">
        <f t="shared" si="9"/>
        <v>0</v>
      </c>
      <c r="G93" s="20">
        <f t="shared" si="10"/>
        <v>0</v>
      </c>
      <c r="H93" s="106"/>
      <c r="I93" s="17"/>
      <c r="J93" s="18">
        <v>0.97950000000000004</v>
      </c>
      <c r="K93" s="22">
        <f t="shared" si="11"/>
        <v>0</v>
      </c>
      <c r="L93" s="24">
        <f t="shared" si="12"/>
        <v>0</v>
      </c>
      <c r="M93" s="178"/>
      <c r="N93" s="18">
        <f t="shared" si="13"/>
        <v>0.96825000000000006</v>
      </c>
      <c r="O93" s="179">
        <f t="shared" si="14"/>
        <v>3.1749999999999945E-2</v>
      </c>
      <c r="P93" s="28">
        <f>(G93+L93)/2</f>
        <v>0</v>
      </c>
      <c r="Q93" s="27">
        <f t="shared" si="15"/>
        <v>0</v>
      </c>
      <c r="R93" s="26">
        <f t="shared" si="16"/>
        <v>0</v>
      </c>
      <c r="S93" s="26"/>
    </row>
    <row r="94" spans="1:19" x14ac:dyDescent="0.25">
      <c r="A94">
        <v>93</v>
      </c>
      <c r="B94" s="29" t="s">
        <v>270</v>
      </c>
      <c r="C94" s="16" t="s">
        <v>271</v>
      </c>
      <c r="D94" s="17"/>
      <c r="E94" s="18">
        <v>0.9667</v>
      </c>
      <c r="F94" s="19">
        <f t="shared" si="9"/>
        <v>0</v>
      </c>
      <c r="G94" s="20">
        <f t="shared" si="10"/>
        <v>0</v>
      </c>
      <c r="H94" s="106"/>
      <c r="I94" s="17"/>
      <c r="J94" s="18">
        <v>0.97019999999999995</v>
      </c>
      <c r="K94" s="22">
        <f t="shared" si="11"/>
        <v>0</v>
      </c>
      <c r="L94" s="24">
        <f t="shared" si="12"/>
        <v>0</v>
      </c>
      <c r="M94" s="178"/>
      <c r="N94" s="18">
        <f t="shared" si="13"/>
        <v>0.96845000000000003</v>
      </c>
      <c r="O94" s="179">
        <f t="shared" si="14"/>
        <v>3.1549999999999967E-2</v>
      </c>
      <c r="P94" s="28">
        <f>((G94+L94)/2)</f>
        <v>0</v>
      </c>
      <c r="Q94" s="27">
        <f t="shared" si="15"/>
        <v>0</v>
      </c>
      <c r="R94" s="26">
        <f t="shared" si="16"/>
        <v>0</v>
      </c>
      <c r="S94" s="26"/>
    </row>
    <row r="95" spans="1:19" x14ac:dyDescent="0.25">
      <c r="A95">
        <v>94</v>
      </c>
      <c r="B95" s="29" t="s">
        <v>200</v>
      </c>
      <c r="C95" s="16" t="s">
        <v>201</v>
      </c>
      <c r="D95" s="17"/>
      <c r="E95" s="18">
        <v>0.97189999999999999</v>
      </c>
      <c r="F95" s="19">
        <f t="shared" si="9"/>
        <v>0</v>
      </c>
      <c r="G95" s="20">
        <f t="shared" si="10"/>
        <v>0</v>
      </c>
      <c r="H95" s="106"/>
      <c r="I95" s="17"/>
      <c r="J95" s="18">
        <v>0.96789999999999998</v>
      </c>
      <c r="K95" s="22">
        <f t="shared" si="11"/>
        <v>0</v>
      </c>
      <c r="L95" s="24">
        <f t="shared" si="12"/>
        <v>0</v>
      </c>
      <c r="M95" s="178"/>
      <c r="N95" s="18">
        <f t="shared" si="13"/>
        <v>0.96989999999999998</v>
      </c>
      <c r="O95" s="179">
        <f t="shared" si="14"/>
        <v>3.0100000000000016E-2</v>
      </c>
      <c r="P95" s="28">
        <f>(G95+L95)/2</f>
        <v>0</v>
      </c>
      <c r="Q95" s="27">
        <f t="shared" si="15"/>
        <v>0</v>
      </c>
      <c r="R95" s="26">
        <f t="shared" si="16"/>
        <v>0</v>
      </c>
      <c r="S95" s="26"/>
    </row>
    <row r="96" spans="1:19" x14ac:dyDescent="0.25">
      <c r="A96">
        <v>95</v>
      </c>
      <c r="B96" s="29" t="s">
        <v>229</v>
      </c>
      <c r="C96" s="16" t="s">
        <v>230</v>
      </c>
      <c r="D96" s="17"/>
      <c r="E96" s="18">
        <v>0.98760000000000003</v>
      </c>
      <c r="F96" s="19">
        <f t="shared" si="9"/>
        <v>0</v>
      </c>
      <c r="G96" s="20">
        <f t="shared" si="10"/>
        <v>0</v>
      </c>
      <c r="H96" s="106"/>
      <c r="I96" s="17"/>
      <c r="J96" s="18">
        <v>0.95279999999999998</v>
      </c>
      <c r="K96" s="22">
        <f t="shared" si="11"/>
        <v>0</v>
      </c>
      <c r="L96" s="24">
        <f t="shared" si="12"/>
        <v>0</v>
      </c>
      <c r="M96" s="178"/>
      <c r="N96" s="18">
        <f t="shared" si="13"/>
        <v>0.97019999999999995</v>
      </c>
      <c r="O96" s="179">
        <f t="shared" si="14"/>
        <v>2.9800000000000049E-2</v>
      </c>
      <c r="P96" s="28">
        <f>((G96+L96)/2)</f>
        <v>0</v>
      </c>
      <c r="Q96" s="27">
        <f t="shared" si="15"/>
        <v>0</v>
      </c>
      <c r="R96" s="26">
        <f t="shared" si="16"/>
        <v>0</v>
      </c>
      <c r="S96" s="26"/>
    </row>
    <row r="97" spans="1:19" x14ac:dyDescent="0.25">
      <c r="A97">
        <v>96</v>
      </c>
      <c r="B97" s="29" t="s">
        <v>210</v>
      </c>
      <c r="C97" s="16" t="s">
        <v>211</v>
      </c>
      <c r="D97" s="17"/>
      <c r="E97" s="18">
        <v>0.97489999999999999</v>
      </c>
      <c r="F97" s="19">
        <f t="shared" si="9"/>
        <v>0</v>
      </c>
      <c r="G97" s="20">
        <f t="shared" si="10"/>
        <v>0</v>
      </c>
      <c r="H97" s="106"/>
      <c r="I97" s="17"/>
      <c r="J97" s="18">
        <v>0.96870000000000001</v>
      </c>
      <c r="K97" s="22">
        <f t="shared" si="11"/>
        <v>0</v>
      </c>
      <c r="L97" s="24">
        <f t="shared" si="12"/>
        <v>0</v>
      </c>
      <c r="M97" s="178"/>
      <c r="N97" s="18">
        <f t="shared" si="13"/>
        <v>0.9718</v>
      </c>
      <c r="O97" s="179">
        <f t="shared" si="14"/>
        <v>2.8200000000000003E-2</v>
      </c>
      <c r="P97" s="28">
        <f>(G97+L97)/2</f>
        <v>0</v>
      </c>
      <c r="Q97" s="27">
        <f t="shared" si="15"/>
        <v>0</v>
      </c>
      <c r="R97" s="26">
        <f t="shared" si="16"/>
        <v>0</v>
      </c>
      <c r="S97" s="26"/>
    </row>
    <row r="98" spans="1:19" x14ac:dyDescent="0.25">
      <c r="A98">
        <v>97</v>
      </c>
      <c r="B98" s="29" t="s">
        <v>257</v>
      </c>
      <c r="C98" s="16" t="s">
        <v>258</v>
      </c>
      <c r="D98" s="17"/>
      <c r="E98" s="18">
        <v>0.97209999999999996</v>
      </c>
      <c r="F98" s="19">
        <f t="shared" si="9"/>
        <v>0</v>
      </c>
      <c r="G98" s="20">
        <f t="shared" si="10"/>
        <v>0</v>
      </c>
      <c r="H98" s="106"/>
      <c r="I98" s="17"/>
      <c r="J98" s="18">
        <v>0.97150000000000003</v>
      </c>
      <c r="K98" s="22">
        <f t="shared" si="11"/>
        <v>0</v>
      </c>
      <c r="L98" s="24">
        <f t="shared" si="12"/>
        <v>0</v>
      </c>
      <c r="M98" s="178"/>
      <c r="N98" s="18">
        <f t="shared" si="13"/>
        <v>0.9718</v>
      </c>
      <c r="O98" s="179">
        <f t="shared" si="14"/>
        <v>2.8200000000000003E-2</v>
      </c>
      <c r="P98" s="28">
        <f>((G98+L98)/2)</f>
        <v>0</v>
      </c>
      <c r="Q98" s="27">
        <f t="shared" si="15"/>
        <v>0</v>
      </c>
      <c r="R98" s="26">
        <f t="shared" si="16"/>
        <v>0</v>
      </c>
      <c r="S98" s="26"/>
    </row>
    <row r="99" spans="1:19" x14ac:dyDescent="0.25">
      <c r="A99">
        <v>98</v>
      </c>
      <c r="B99" s="29">
        <v>143</v>
      </c>
      <c r="C99" s="16" t="s">
        <v>222</v>
      </c>
      <c r="D99" s="17"/>
      <c r="E99" s="18">
        <v>0.98799999999999999</v>
      </c>
      <c r="F99" s="19">
        <f t="shared" si="9"/>
        <v>0</v>
      </c>
      <c r="G99" s="20">
        <f t="shared" si="10"/>
        <v>0</v>
      </c>
      <c r="H99" s="106"/>
      <c r="I99" s="17"/>
      <c r="J99" s="18">
        <v>0.95660000000000001</v>
      </c>
      <c r="K99" s="22">
        <f t="shared" si="11"/>
        <v>0</v>
      </c>
      <c r="L99" s="24">
        <f t="shared" si="12"/>
        <v>0</v>
      </c>
      <c r="M99" s="178"/>
      <c r="N99" s="18">
        <f t="shared" si="13"/>
        <v>0.97229999999999994</v>
      </c>
      <c r="O99" s="179">
        <f t="shared" si="14"/>
        <v>2.7700000000000058E-2</v>
      </c>
      <c r="P99" s="28">
        <f>(G99+L99)/2</f>
        <v>0</v>
      </c>
      <c r="Q99" s="27">
        <f t="shared" si="15"/>
        <v>0</v>
      </c>
      <c r="R99" s="26">
        <f t="shared" si="16"/>
        <v>0</v>
      </c>
      <c r="S99" s="26"/>
    </row>
    <row r="100" spans="1:19" x14ac:dyDescent="0.25">
      <c r="A100">
        <v>99</v>
      </c>
      <c r="B100" s="29" t="s">
        <v>183</v>
      </c>
      <c r="C100" s="16" t="s">
        <v>184</v>
      </c>
      <c r="D100" s="17"/>
      <c r="E100" s="18">
        <v>0.98429999999999995</v>
      </c>
      <c r="F100" s="19">
        <f t="shared" si="9"/>
        <v>0</v>
      </c>
      <c r="G100" s="20">
        <f t="shared" si="10"/>
        <v>0</v>
      </c>
      <c r="H100" s="106"/>
      <c r="I100" s="46"/>
      <c r="J100" s="18">
        <v>0.96109999999999995</v>
      </c>
      <c r="K100" s="22">
        <f t="shared" si="11"/>
        <v>0</v>
      </c>
      <c r="L100" s="24">
        <f t="shared" si="12"/>
        <v>0</v>
      </c>
      <c r="M100" s="178"/>
      <c r="N100" s="18">
        <f t="shared" si="13"/>
        <v>0.9726999999999999</v>
      </c>
      <c r="O100" s="179">
        <f t="shared" si="14"/>
        <v>2.7300000000000102E-2</v>
      </c>
      <c r="P100" s="28">
        <f>(G100+L100)/2</f>
        <v>0</v>
      </c>
      <c r="Q100" s="27">
        <f t="shared" si="15"/>
        <v>0</v>
      </c>
      <c r="R100" s="26">
        <f t="shared" si="16"/>
        <v>0</v>
      </c>
      <c r="S100" s="26"/>
    </row>
    <row r="101" spans="1:19" x14ac:dyDescent="0.25">
      <c r="A101">
        <v>100</v>
      </c>
      <c r="B101" s="29" t="s">
        <v>240</v>
      </c>
      <c r="C101" s="16" t="s">
        <v>241</v>
      </c>
      <c r="D101" s="17"/>
      <c r="E101" s="18">
        <v>0.9758</v>
      </c>
      <c r="F101" s="19">
        <f t="shared" si="9"/>
        <v>0</v>
      </c>
      <c r="G101" s="20">
        <f t="shared" si="10"/>
        <v>0</v>
      </c>
      <c r="H101" s="106"/>
      <c r="I101" s="17"/>
      <c r="J101" s="18">
        <v>0.97009999999999996</v>
      </c>
      <c r="K101" s="22">
        <f t="shared" si="11"/>
        <v>0</v>
      </c>
      <c r="L101" s="24">
        <f t="shared" si="12"/>
        <v>0</v>
      </c>
      <c r="M101" s="178"/>
      <c r="N101" s="18">
        <f t="shared" si="13"/>
        <v>0.97294999999999998</v>
      </c>
      <c r="O101" s="179">
        <f t="shared" si="14"/>
        <v>2.7050000000000018E-2</v>
      </c>
      <c r="P101" s="28">
        <f>((G101+L101)/2)</f>
        <v>0</v>
      </c>
      <c r="Q101" s="27">
        <f t="shared" si="15"/>
        <v>0</v>
      </c>
      <c r="R101" s="26">
        <f t="shared" si="16"/>
        <v>0</v>
      </c>
      <c r="S101" s="26"/>
    </row>
    <row r="102" spans="1:19" x14ac:dyDescent="0.25">
      <c r="A102">
        <v>101</v>
      </c>
      <c r="B102" s="29">
        <v>149</v>
      </c>
      <c r="C102" s="16" t="s">
        <v>76</v>
      </c>
      <c r="D102" s="17"/>
      <c r="E102" s="33">
        <v>0.97689999999999999</v>
      </c>
      <c r="F102" s="19">
        <f t="shared" si="9"/>
        <v>0</v>
      </c>
      <c r="G102" s="20">
        <f t="shared" si="10"/>
        <v>0</v>
      </c>
      <c r="H102" s="35"/>
      <c r="I102" s="17"/>
      <c r="J102" s="33">
        <v>0.96919999999999995</v>
      </c>
      <c r="K102" s="22">
        <f t="shared" si="11"/>
        <v>0</v>
      </c>
      <c r="L102" s="24">
        <f t="shared" si="12"/>
        <v>0</v>
      </c>
      <c r="M102" s="178"/>
      <c r="N102" s="18">
        <f t="shared" si="13"/>
        <v>0.97304999999999997</v>
      </c>
      <c r="O102" s="179">
        <f t="shared" si="14"/>
        <v>2.6950000000000029E-2</v>
      </c>
      <c r="P102" s="28">
        <f>((G102+L102)/2)</f>
        <v>0</v>
      </c>
      <c r="Q102" s="27">
        <f t="shared" si="15"/>
        <v>0</v>
      </c>
      <c r="R102" s="26">
        <f t="shared" si="16"/>
        <v>0</v>
      </c>
      <c r="S102" s="26"/>
    </row>
    <row r="103" spans="1:19" x14ac:dyDescent="0.25">
      <c r="A103">
        <v>102</v>
      </c>
      <c r="B103" s="29" t="s">
        <v>272</v>
      </c>
      <c r="C103" s="16" t="s">
        <v>273</v>
      </c>
      <c r="D103" s="17"/>
      <c r="E103" s="18">
        <v>0.97519999999999996</v>
      </c>
      <c r="F103" s="19">
        <f t="shared" si="9"/>
        <v>0</v>
      </c>
      <c r="G103" s="20">
        <f t="shared" si="10"/>
        <v>0</v>
      </c>
      <c r="H103" s="106"/>
      <c r="I103" s="17"/>
      <c r="J103" s="18">
        <v>0.97189999999999999</v>
      </c>
      <c r="K103" s="22">
        <f t="shared" si="11"/>
        <v>0</v>
      </c>
      <c r="L103" s="24">
        <f t="shared" si="12"/>
        <v>0</v>
      </c>
      <c r="M103" s="178"/>
      <c r="N103" s="18">
        <f t="shared" si="13"/>
        <v>0.97354999999999992</v>
      </c>
      <c r="O103" s="179">
        <f t="shared" si="14"/>
        <v>2.6450000000000085E-2</v>
      </c>
      <c r="P103" s="28">
        <f>((G103+L103)/2)</f>
        <v>0</v>
      </c>
      <c r="Q103" s="27">
        <f t="shared" si="15"/>
        <v>0</v>
      </c>
      <c r="R103" s="26">
        <f t="shared" si="16"/>
        <v>0</v>
      </c>
      <c r="S103" s="26"/>
    </row>
    <row r="104" spans="1:19" x14ac:dyDescent="0.25">
      <c r="A104">
        <v>103</v>
      </c>
      <c r="B104" s="29" t="s">
        <v>42</v>
      </c>
      <c r="C104" s="16" t="s">
        <v>43</v>
      </c>
      <c r="D104" s="17"/>
      <c r="E104" s="18">
        <v>0.99490000000000001</v>
      </c>
      <c r="F104" s="19">
        <f t="shared" si="9"/>
        <v>0</v>
      </c>
      <c r="G104" s="20">
        <f t="shared" si="10"/>
        <v>0</v>
      </c>
      <c r="H104" s="106"/>
      <c r="I104" s="17"/>
      <c r="J104" s="18">
        <v>0.95220000000000005</v>
      </c>
      <c r="K104" s="22">
        <f t="shared" si="11"/>
        <v>0</v>
      </c>
      <c r="L104" s="24">
        <f t="shared" si="12"/>
        <v>0</v>
      </c>
      <c r="M104" s="178"/>
      <c r="N104" s="18">
        <f t="shared" si="13"/>
        <v>0.97355000000000003</v>
      </c>
      <c r="O104" s="179">
        <f t="shared" si="14"/>
        <v>2.6449999999999974E-2</v>
      </c>
      <c r="P104" s="28">
        <f>((G104+L104)/2)</f>
        <v>0</v>
      </c>
      <c r="Q104" s="27">
        <f t="shared" si="15"/>
        <v>0</v>
      </c>
      <c r="R104" s="26">
        <f t="shared" si="16"/>
        <v>0</v>
      </c>
      <c r="S104" s="26"/>
    </row>
    <row r="105" spans="1:19" x14ac:dyDescent="0.25">
      <c r="A105">
        <v>104</v>
      </c>
      <c r="B105" s="29" t="s">
        <v>107</v>
      </c>
      <c r="C105" s="16" t="s">
        <v>108</v>
      </c>
      <c r="D105" s="17"/>
      <c r="E105" s="18">
        <v>0.97070000000000001</v>
      </c>
      <c r="F105" s="19">
        <f t="shared" si="9"/>
        <v>0</v>
      </c>
      <c r="G105" s="20">
        <f t="shared" si="10"/>
        <v>0</v>
      </c>
      <c r="H105" s="106"/>
      <c r="I105" s="17"/>
      <c r="J105" s="18">
        <v>0.97650000000000003</v>
      </c>
      <c r="K105" s="22">
        <f t="shared" si="11"/>
        <v>0</v>
      </c>
      <c r="L105" s="24">
        <f t="shared" si="12"/>
        <v>0</v>
      </c>
      <c r="M105" s="178"/>
      <c r="N105" s="18">
        <f t="shared" si="13"/>
        <v>0.97360000000000002</v>
      </c>
      <c r="O105" s="179">
        <f t="shared" si="14"/>
        <v>2.6399999999999979E-2</v>
      </c>
      <c r="P105" s="28">
        <f>((G105+L105)/2)</f>
        <v>0</v>
      </c>
      <c r="Q105" s="27">
        <f t="shared" si="15"/>
        <v>0</v>
      </c>
      <c r="R105" s="26">
        <f t="shared" si="16"/>
        <v>0</v>
      </c>
      <c r="S105" s="26"/>
    </row>
    <row r="106" spans="1:19" x14ac:dyDescent="0.25">
      <c r="A106">
        <v>105</v>
      </c>
      <c r="B106" s="29">
        <v>59</v>
      </c>
      <c r="C106" s="16" t="s">
        <v>157</v>
      </c>
      <c r="D106" s="17"/>
      <c r="E106" s="18">
        <v>0.97829999999999995</v>
      </c>
      <c r="F106" s="19">
        <f t="shared" si="9"/>
        <v>0</v>
      </c>
      <c r="G106" s="20">
        <f t="shared" si="10"/>
        <v>0</v>
      </c>
      <c r="H106" s="106"/>
      <c r="I106" s="17"/>
      <c r="J106" s="30">
        <v>0.9708</v>
      </c>
      <c r="K106" s="22">
        <f t="shared" si="11"/>
        <v>0</v>
      </c>
      <c r="L106" s="24">
        <f t="shared" si="12"/>
        <v>0</v>
      </c>
      <c r="M106" s="178"/>
      <c r="N106" s="18">
        <f t="shared" si="13"/>
        <v>0.97455000000000003</v>
      </c>
      <c r="O106" s="179">
        <f t="shared" si="14"/>
        <v>2.5449999999999973E-2</v>
      </c>
      <c r="P106" s="28">
        <f>(G106+L106)/2</f>
        <v>0</v>
      </c>
      <c r="Q106" s="27">
        <f t="shared" si="15"/>
        <v>0</v>
      </c>
      <c r="R106" s="26">
        <f t="shared" si="16"/>
        <v>0</v>
      </c>
      <c r="S106" s="26"/>
    </row>
    <row r="107" spans="1:19" x14ac:dyDescent="0.25">
      <c r="A107">
        <v>106</v>
      </c>
      <c r="B107" s="29" t="s">
        <v>243</v>
      </c>
      <c r="C107" s="16" t="s">
        <v>244</v>
      </c>
      <c r="D107" s="17"/>
      <c r="E107" s="18">
        <v>0.97460000000000002</v>
      </c>
      <c r="F107" s="19">
        <f t="shared" si="9"/>
        <v>0</v>
      </c>
      <c r="G107" s="20">
        <f t="shared" si="10"/>
        <v>0</v>
      </c>
      <c r="H107" s="106"/>
      <c r="I107" s="17"/>
      <c r="J107" s="18">
        <v>0.97489999999999999</v>
      </c>
      <c r="K107" s="22">
        <f t="shared" si="11"/>
        <v>0</v>
      </c>
      <c r="L107" s="24">
        <f t="shared" si="12"/>
        <v>0</v>
      </c>
      <c r="M107" s="178"/>
      <c r="N107" s="18">
        <f t="shared" si="13"/>
        <v>0.97475000000000001</v>
      </c>
      <c r="O107" s="179">
        <f t="shared" si="14"/>
        <v>2.5249999999999995E-2</v>
      </c>
      <c r="P107" s="28">
        <f>((G107+L107)/2)</f>
        <v>0</v>
      </c>
      <c r="Q107" s="27">
        <f t="shared" si="15"/>
        <v>0</v>
      </c>
      <c r="R107" s="26">
        <f t="shared" si="16"/>
        <v>0</v>
      </c>
      <c r="S107" s="26"/>
    </row>
    <row r="108" spans="1:19" x14ac:dyDescent="0.25">
      <c r="A108">
        <v>107</v>
      </c>
      <c r="B108" s="29" t="s">
        <v>45</v>
      </c>
      <c r="C108" s="16" t="s">
        <v>46</v>
      </c>
      <c r="D108" s="17"/>
      <c r="E108" s="18">
        <v>0.97360000000000002</v>
      </c>
      <c r="F108" s="19">
        <f t="shared" si="9"/>
        <v>0</v>
      </c>
      <c r="G108" s="20">
        <f t="shared" si="10"/>
        <v>0</v>
      </c>
      <c r="H108" s="106"/>
      <c r="I108" s="17"/>
      <c r="J108" s="18">
        <v>0.97599999999999998</v>
      </c>
      <c r="K108" s="22">
        <f t="shared" si="11"/>
        <v>0</v>
      </c>
      <c r="L108" s="24">
        <f t="shared" si="12"/>
        <v>0</v>
      </c>
      <c r="M108" s="178"/>
      <c r="N108" s="18">
        <f t="shared" si="13"/>
        <v>0.9748</v>
      </c>
      <c r="O108" s="179">
        <f t="shared" si="14"/>
        <v>2.52E-2</v>
      </c>
      <c r="P108" s="28">
        <f>((G108+L108)/2)</f>
        <v>0</v>
      </c>
      <c r="Q108" s="27">
        <f t="shared" si="15"/>
        <v>0</v>
      </c>
      <c r="R108" s="26">
        <f t="shared" si="16"/>
        <v>0</v>
      </c>
      <c r="S108" s="26"/>
    </row>
    <row r="109" spans="1:19" x14ac:dyDescent="0.25">
      <c r="A109">
        <v>108</v>
      </c>
      <c r="B109" s="29" t="s">
        <v>236</v>
      </c>
      <c r="C109" s="16" t="s">
        <v>237</v>
      </c>
      <c r="D109" s="17"/>
      <c r="E109" s="18">
        <v>0.97470000000000001</v>
      </c>
      <c r="F109" s="19">
        <f t="shared" si="9"/>
        <v>0</v>
      </c>
      <c r="G109" s="20">
        <f t="shared" si="10"/>
        <v>0</v>
      </c>
      <c r="H109" s="106"/>
      <c r="I109" s="17"/>
      <c r="J109" s="18">
        <v>0.97529999999999994</v>
      </c>
      <c r="K109" s="22">
        <f t="shared" si="11"/>
        <v>0</v>
      </c>
      <c r="L109" s="24">
        <f t="shared" si="12"/>
        <v>0</v>
      </c>
      <c r="M109" s="178"/>
      <c r="N109" s="18">
        <f t="shared" si="13"/>
        <v>0.97499999999999998</v>
      </c>
      <c r="O109" s="179">
        <f t="shared" si="14"/>
        <v>2.5000000000000022E-2</v>
      </c>
      <c r="P109" s="28">
        <f>((G109+L109)/2)</f>
        <v>0</v>
      </c>
      <c r="Q109" s="27">
        <f t="shared" si="15"/>
        <v>0</v>
      </c>
      <c r="R109" s="26">
        <f t="shared" si="16"/>
        <v>0</v>
      </c>
      <c r="S109" s="26"/>
    </row>
    <row r="110" spans="1:19" x14ac:dyDescent="0.25">
      <c r="A110">
        <v>109</v>
      </c>
      <c r="B110" s="29">
        <v>146</v>
      </c>
      <c r="C110" s="16" t="s">
        <v>171</v>
      </c>
      <c r="D110" s="44"/>
      <c r="E110" s="18">
        <v>0.96840000000000004</v>
      </c>
      <c r="F110" s="19">
        <f t="shared" si="9"/>
        <v>0</v>
      </c>
      <c r="G110" s="20">
        <f t="shared" si="10"/>
        <v>0</v>
      </c>
      <c r="H110" s="106"/>
      <c r="I110" s="50"/>
      <c r="J110" s="18">
        <v>0.98380000000000001</v>
      </c>
      <c r="K110" s="22">
        <f t="shared" si="11"/>
        <v>0</v>
      </c>
      <c r="L110" s="24">
        <f t="shared" si="12"/>
        <v>0</v>
      </c>
      <c r="M110" s="178"/>
      <c r="N110" s="18">
        <f t="shared" si="13"/>
        <v>0.97609999999999997</v>
      </c>
      <c r="O110" s="179">
        <f t="shared" si="14"/>
        <v>2.3900000000000032E-2</v>
      </c>
      <c r="P110" s="28">
        <f>(G110+L110)/2</f>
        <v>0</v>
      </c>
      <c r="Q110" s="27">
        <f t="shared" si="15"/>
        <v>0</v>
      </c>
      <c r="R110" s="26">
        <f t="shared" si="16"/>
        <v>0</v>
      </c>
      <c r="S110" s="26"/>
    </row>
    <row r="111" spans="1:19" x14ac:dyDescent="0.25">
      <c r="A111">
        <v>110</v>
      </c>
      <c r="B111" s="29" t="s">
        <v>109</v>
      </c>
      <c r="C111" s="16" t="s">
        <v>110</v>
      </c>
      <c r="D111" s="17"/>
      <c r="E111" s="18">
        <v>0.96679999999999999</v>
      </c>
      <c r="F111" s="19">
        <f t="shared" si="9"/>
        <v>0</v>
      </c>
      <c r="G111" s="20">
        <f t="shared" si="10"/>
        <v>0</v>
      </c>
      <c r="H111" s="106"/>
      <c r="I111" s="17"/>
      <c r="J111" s="18">
        <v>0.98550000000000004</v>
      </c>
      <c r="K111" s="22">
        <f t="shared" si="11"/>
        <v>0</v>
      </c>
      <c r="L111" s="24">
        <f t="shared" si="12"/>
        <v>0</v>
      </c>
      <c r="M111" s="178"/>
      <c r="N111" s="18">
        <f t="shared" si="13"/>
        <v>0.97615000000000007</v>
      </c>
      <c r="O111" s="179">
        <f t="shared" si="14"/>
        <v>2.3849999999999927E-2</v>
      </c>
      <c r="P111" s="28">
        <f>((G111+L111)/2)</f>
        <v>0</v>
      </c>
      <c r="Q111" s="27">
        <f t="shared" si="15"/>
        <v>0</v>
      </c>
      <c r="R111" s="26">
        <f t="shared" si="16"/>
        <v>0</v>
      </c>
      <c r="S111" s="26"/>
    </row>
    <row r="112" spans="1:19" x14ac:dyDescent="0.25">
      <c r="A112">
        <v>111</v>
      </c>
      <c r="B112" s="29" t="s">
        <v>208</v>
      </c>
      <c r="C112" s="16" t="s">
        <v>209</v>
      </c>
      <c r="D112" s="17"/>
      <c r="E112" s="18">
        <v>0.9788</v>
      </c>
      <c r="F112" s="19">
        <f t="shared" si="9"/>
        <v>0</v>
      </c>
      <c r="G112" s="20">
        <f t="shared" si="10"/>
        <v>0</v>
      </c>
      <c r="H112" s="106"/>
      <c r="I112" s="17"/>
      <c r="J112" s="18">
        <v>0.97370000000000001</v>
      </c>
      <c r="K112" s="22">
        <f t="shared" si="11"/>
        <v>0</v>
      </c>
      <c r="L112" s="24">
        <f t="shared" si="12"/>
        <v>0</v>
      </c>
      <c r="M112" s="178"/>
      <c r="N112" s="18">
        <f t="shared" si="13"/>
        <v>0.97625000000000006</v>
      </c>
      <c r="O112" s="179">
        <f t="shared" si="14"/>
        <v>2.3749999999999938E-2</v>
      </c>
      <c r="P112" s="28">
        <f>(G112+L112)/2</f>
        <v>0</v>
      </c>
      <c r="Q112" s="27">
        <f t="shared" si="15"/>
        <v>0</v>
      </c>
      <c r="R112" s="26">
        <f t="shared" si="16"/>
        <v>0</v>
      </c>
      <c r="S112" s="26"/>
    </row>
    <row r="113" spans="1:19" x14ac:dyDescent="0.25">
      <c r="A113">
        <v>112</v>
      </c>
      <c r="B113" s="29" t="s">
        <v>202</v>
      </c>
      <c r="C113" s="16" t="s">
        <v>203</v>
      </c>
      <c r="D113" s="17"/>
      <c r="E113" s="18">
        <v>0.98299999999999998</v>
      </c>
      <c r="F113" s="19">
        <f t="shared" si="9"/>
        <v>0</v>
      </c>
      <c r="G113" s="20">
        <f t="shared" si="10"/>
        <v>0</v>
      </c>
      <c r="H113" s="106"/>
      <c r="I113" s="17"/>
      <c r="J113" s="18">
        <v>0.97019999999999995</v>
      </c>
      <c r="K113" s="22">
        <f t="shared" si="11"/>
        <v>0</v>
      </c>
      <c r="L113" s="24">
        <f t="shared" si="12"/>
        <v>0</v>
      </c>
      <c r="M113" s="178"/>
      <c r="N113" s="18">
        <f t="shared" si="13"/>
        <v>0.97659999999999991</v>
      </c>
      <c r="O113" s="179">
        <f t="shared" si="14"/>
        <v>2.3400000000000087E-2</v>
      </c>
      <c r="P113" s="28">
        <f>(G113+L113)/2</f>
        <v>0</v>
      </c>
      <c r="Q113" s="27">
        <f t="shared" si="15"/>
        <v>0</v>
      </c>
      <c r="R113" s="26">
        <f t="shared" si="16"/>
        <v>0</v>
      </c>
      <c r="S113" s="26"/>
    </row>
    <row r="114" spans="1:19" x14ac:dyDescent="0.25">
      <c r="A114">
        <v>113</v>
      </c>
      <c r="B114" s="29" t="s">
        <v>187</v>
      </c>
      <c r="C114" s="16" t="s">
        <v>188</v>
      </c>
      <c r="D114" s="17"/>
      <c r="E114" s="30">
        <v>0.97419999999999995</v>
      </c>
      <c r="F114" s="19">
        <f t="shared" si="9"/>
        <v>0</v>
      </c>
      <c r="G114" s="20">
        <f t="shared" si="10"/>
        <v>0</v>
      </c>
      <c r="H114" s="47"/>
      <c r="I114" s="17"/>
      <c r="J114" s="30">
        <v>0.97919999999999996</v>
      </c>
      <c r="K114" s="22">
        <f t="shared" si="11"/>
        <v>0</v>
      </c>
      <c r="L114" s="24">
        <f t="shared" si="12"/>
        <v>0</v>
      </c>
      <c r="M114" s="178"/>
      <c r="N114" s="18">
        <f t="shared" si="13"/>
        <v>0.9766999999999999</v>
      </c>
      <c r="O114" s="179">
        <f t="shared" si="14"/>
        <v>2.3300000000000098E-2</v>
      </c>
      <c r="P114" s="28">
        <f>(G114+L114)/2</f>
        <v>0</v>
      </c>
      <c r="Q114" s="27">
        <f t="shared" si="15"/>
        <v>0</v>
      </c>
      <c r="R114" s="26">
        <f t="shared" si="16"/>
        <v>0</v>
      </c>
      <c r="S114" s="26"/>
    </row>
    <row r="115" spans="1:19" ht="26.25" x14ac:dyDescent="0.25">
      <c r="A115">
        <v>114</v>
      </c>
      <c r="B115" s="29">
        <v>144</v>
      </c>
      <c r="C115" s="16" t="s">
        <v>292</v>
      </c>
      <c r="D115" s="17"/>
      <c r="E115" s="18">
        <v>0.96660000000000001</v>
      </c>
      <c r="F115" s="19">
        <f t="shared" si="9"/>
        <v>0</v>
      </c>
      <c r="G115" s="20">
        <f t="shared" si="10"/>
        <v>0</v>
      </c>
      <c r="H115" s="106"/>
      <c r="I115" s="17"/>
      <c r="J115" s="18">
        <v>0.98680000000000001</v>
      </c>
      <c r="K115" s="22">
        <f t="shared" si="11"/>
        <v>0</v>
      </c>
      <c r="L115" s="24">
        <f t="shared" si="12"/>
        <v>0</v>
      </c>
      <c r="M115" s="178"/>
      <c r="N115" s="18">
        <f t="shared" si="13"/>
        <v>0.97670000000000001</v>
      </c>
      <c r="O115" s="179">
        <f t="shared" si="14"/>
        <v>2.3299999999999987E-2</v>
      </c>
      <c r="P115" s="28">
        <f>((G115+L115)/2)</f>
        <v>0</v>
      </c>
      <c r="Q115" s="27">
        <f t="shared" si="15"/>
        <v>0</v>
      </c>
      <c r="R115" s="26">
        <f t="shared" si="16"/>
        <v>0</v>
      </c>
      <c r="S115" s="26"/>
    </row>
    <row r="116" spans="1:19" x14ac:dyDescent="0.25">
      <c r="A116">
        <v>115</v>
      </c>
      <c r="B116" s="29" t="s">
        <v>62</v>
      </c>
      <c r="C116" s="16" t="s">
        <v>63</v>
      </c>
      <c r="D116" s="17"/>
      <c r="E116" s="30">
        <v>0.96199999999999997</v>
      </c>
      <c r="F116" s="19">
        <f t="shared" si="9"/>
        <v>0</v>
      </c>
      <c r="G116" s="20">
        <f t="shared" si="10"/>
        <v>0</v>
      </c>
      <c r="H116" s="47"/>
      <c r="I116" s="17"/>
      <c r="J116" s="30">
        <v>0.99250000000000005</v>
      </c>
      <c r="K116" s="22">
        <f t="shared" si="11"/>
        <v>0</v>
      </c>
      <c r="L116" s="24">
        <f t="shared" si="12"/>
        <v>0</v>
      </c>
      <c r="M116" s="178"/>
      <c r="N116" s="18">
        <f t="shared" si="13"/>
        <v>0.97724999999999995</v>
      </c>
      <c r="O116" s="179">
        <f t="shared" si="14"/>
        <v>2.2750000000000048E-2</v>
      </c>
      <c r="P116" s="28">
        <f>((G116+L116)/2)</f>
        <v>0</v>
      </c>
      <c r="Q116" s="27">
        <f t="shared" si="15"/>
        <v>0</v>
      </c>
      <c r="R116" s="26">
        <f t="shared" si="16"/>
        <v>0</v>
      </c>
      <c r="S116" s="26"/>
    </row>
    <row r="117" spans="1:19" x14ac:dyDescent="0.25">
      <c r="A117">
        <v>116</v>
      </c>
      <c r="B117" s="29" t="s">
        <v>28</v>
      </c>
      <c r="C117" s="16" t="s">
        <v>29</v>
      </c>
      <c r="D117" s="17"/>
      <c r="E117" s="18">
        <v>0.98509999999999998</v>
      </c>
      <c r="F117" s="19">
        <f t="shared" si="9"/>
        <v>0</v>
      </c>
      <c r="G117" s="20">
        <f t="shared" si="10"/>
        <v>0</v>
      </c>
      <c r="H117" s="106"/>
      <c r="I117" s="17"/>
      <c r="J117" s="18">
        <v>0.97</v>
      </c>
      <c r="K117" s="22">
        <f t="shared" si="11"/>
        <v>0</v>
      </c>
      <c r="L117" s="24">
        <f t="shared" si="12"/>
        <v>0</v>
      </c>
      <c r="M117" s="178"/>
      <c r="N117" s="18">
        <f t="shared" si="13"/>
        <v>0.97754999999999992</v>
      </c>
      <c r="O117" s="179">
        <f t="shared" si="14"/>
        <v>2.2450000000000081E-2</v>
      </c>
      <c r="P117" s="28">
        <f>((G117+L117)/2)</f>
        <v>0</v>
      </c>
      <c r="Q117" s="27">
        <f t="shared" si="15"/>
        <v>0</v>
      </c>
      <c r="R117" s="26">
        <f t="shared" si="16"/>
        <v>0</v>
      </c>
      <c r="S117" s="26"/>
    </row>
    <row r="118" spans="1:19" x14ac:dyDescent="0.25">
      <c r="A118">
        <v>117</v>
      </c>
      <c r="B118" s="29" t="s">
        <v>94</v>
      </c>
      <c r="C118" s="16" t="s">
        <v>95</v>
      </c>
      <c r="D118" s="17"/>
      <c r="E118" s="18">
        <v>0.97829999999999995</v>
      </c>
      <c r="F118" s="19">
        <f t="shared" si="9"/>
        <v>0</v>
      </c>
      <c r="G118" s="20">
        <f t="shared" si="10"/>
        <v>0</v>
      </c>
      <c r="H118" s="106"/>
      <c r="I118" s="17"/>
      <c r="J118" s="18">
        <v>0.9768</v>
      </c>
      <c r="K118" s="22">
        <f t="shared" si="11"/>
        <v>0</v>
      </c>
      <c r="L118" s="24">
        <f t="shared" si="12"/>
        <v>0</v>
      </c>
      <c r="M118" s="178"/>
      <c r="N118" s="18">
        <f t="shared" si="13"/>
        <v>0.97754999999999992</v>
      </c>
      <c r="O118" s="179">
        <f t="shared" si="14"/>
        <v>2.2450000000000081E-2</v>
      </c>
      <c r="P118" s="28">
        <f>((G118+L118)/2)</f>
        <v>0</v>
      </c>
      <c r="Q118" s="27">
        <f t="shared" si="15"/>
        <v>0</v>
      </c>
      <c r="R118" s="26">
        <f t="shared" si="16"/>
        <v>0</v>
      </c>
      <c r="S118" s="26"/>
    </row>
    <row r="119" spans="1:19" x14ac:dyDescent="0.25">
      <c r="A119">
        <v>118</v>
      </c>
      <c r="B119" s="29" t="s">
        <v>336</v>
      </c>
      <c r="C119" s="16" t="s">
        <v>212</v>
      </c>
      <c r="D119" s="17"/>
      <c r="E119" s="18">
        <v>0.97850000000000004</v>
      </c>
      <c r="F119" s="19">
        <f t="shared" si="9"/>
        <v>0</v>
      </c>
      <c r="G119" s="20">
        <f t="shared" si="10"/>
        <v>0</v>
      </c>
      <c r="H119" s="106"/>
      <c r="I119" s="17"/>
      <c r="J119" s="18">
        <v>0.97719999999999996</v>
      </c>
      <c r="K119" s="22">
        <f t="shared" si="11"/>
        <v>0</v>
      </c>
      <c r="L119" s="24">
        <f t="shared" si="12"/>
        <v>0</v>
      </c>
      <c r="M119" s="178"/>
      <c r="N119" s="18">
        <f t="shared" si="13"/>
        <v>0.97785</v>
      </c>
      <c r="O119" s="179">
        <f t="shared" si="14"/>
        <v>2.2150000000000003E-2</v>
      </c>
      <c r="P119" s="28">
        <f>(G119+L119)/2</f>
        <v>0</v>
      </c>
      <c r="Q119" s="27">
        <f t="shared" si="15"/>
        <v>0</v>
      </c>
      <c r="R119" s="26">
        <f t="shared" si="16"/>
        <v>0</v>
      </c>
      <c r="S119" s="26"/>
    </row>
    <row r="120" spans="1:19" x14ac:dyDescent="0.25">
      <c r="A120">
        <v>119</v>
      </c>
      <c r="B120" s="29">
        <v>100</v>
      </c>
      <c r="C120" s="16" t="s">
        <v>242</v>
      </c>
      <c r="D120" s="17"/>
      <c r="E120" s="18">
        <v>0.97560000000000002</v>
      </c>
      <c r="F120" s="19">
        <f t="shared" si="9"/>
        <v>0</v>
      </c>
      <c r="G120" s="20">
        <f t="shared" si="10"/>
        <v>0</v>
      </c>
      <c r="H120" s="106"/>
      <c r="I120" s="17"/>
      <c r="J120" s="18">
        <v>0.98099999999999998</v>
      </c>
      <c r="K120" s="22">
        <f t="shared" si="11"/>
        <v>0</v>
      </c>
      <c r="L120" s="24">
        <f t="shared" si="12"/>
        <v>0</v>
      </c>
      <c r="M120" s="178"/>
      <c r="N120" s="18">
        <f t="shared" si="13"/>
        <v>0.97829999999999995</v>
      </c>
      <c r="O120" s="179">
        <f t="shared" si="14"/>
        <v>2.1700000000000053E-2</v>
      </c>
      <c r="P120" s="28">
        <f>((G120+L120)/2)</f>
        <v>0</v>
      </c>
      <c r="Q120" s="27">
        <f t="shared" si="15"/>
        <v>0</v>
      </c>
      <c r="R120" s="26">
        <f t="shared" si="16"/>
        <v>0</v>
      </c>
      <c r="S120" s="26"/>
    </row>
    <row r="121" spans="1:19" x14ac:dyDescent="0.25">
      <c r="A121">
        <v>120</v>
      </c>
      <c r="B121" s="29">
        <v>128</v>
      </c>
      <c r="C121" s="16" t="s">
        <v>124</v>
      </c>
      <c r="D121" s="17"/>
      <c r="E121" s="31">
        <v>0.98960000000000004</v>
      </c>
      <c r="F121" s="19">
        <f t="shared" si="9"/>
        <v>0</v>
      </c>
      <c r="G121" s="20">
        <f t="shared" si="10"/>
        <v>0</v>
      </c>
      <c r="H121" s="181"/>
      <c r="I121" s="17"/>
      <c r="J121" s="31">
        <v>0.96730000000000005</v>
      </c>
      <c r="K121" s="22">
        <f t="shared" si="11"/>
        <v>0</v>
      </c>
      <c r="L121" s="24">
        <f t="shared" si="12"/>
        <v>0</v>
      </c>
      <c r="M121" s="178"/>
      <c r="N121" s="18">
        <f t="shared" si="13"/>
        <v>0.97845000000000004</v>
      </c>
      <c r="O121" s="179">
        <f t="shared" si="14"/>
        <v>2.1549999999999958E-2</v>
      </c>
      <c r="P121" s="28">
        <f>((G121+L121)/2)</f>
        <v>0</v>
      </c>
      <c r="Q121" s="27">
        <f t="shared" si="15"/>
        <v>0</v>
      </c>
      <c r="R121" s="26">
        <f t="shared" si="16"/>
        <v>0</v>
      </c>
      <c r="S121" s="26"/>
    </row>
    <row r="122" spans="1:19" x14ac:dyDescent="0.25">
      <c r="A122">
        <v>121</v>
      </c>
      <c r="B122" s="29">
        <v>58</v>
      </c>
      <c r="C122" s="16" t="s">
        <v>156</v>
      </c>
      <c r="D122" s="17"/>
      <c r="E122" s="18">
        <v>0.97840000000000005</v>
      </c>
      <c r="F122" s="19">
        <f t="shared" si="9"/>
        <v>0</v>
      </c>
      <c r="G122" s="20">
        <f t="shared" si="10"/>
        <v>0</v>
      </c>
      <c r="H122" s="106"/>
      <c r="I122" s="17"/>
      <c r="J122" s="18">
        <v>0.9788</v>
      </c>
      <c r="K122" s="22">
        <f t="shared" si="11"/>
        <v>0</v>
      </c>
      <c r="L122" s="24">
        <f t="shared" si="12"/>
        <v>0</v>
      </c>
      <c r="M122" s="178"/>
      <c r="N122" s="18">
        <f t="shared" si="13"/>
        <v>0.97860000000000003</v>
      </c>
      <c r="O122" s="179">
        <f t="shared" si="14"/>
        <v>2.1399999999999975E-2</v>
      </c>
      <c r="P122" s="28">
        <f>(G122+L122)/2</f>
        <v>0</v>
      </c>
      <c r="Q122" s="27">
        <f t="shared" si="15"/>
        <v>0</v>
      </c>
      <c r="R122" s="26">
        <f t="shared" si="16"/>
        <v>0</v>
      </c>
      <c r="S122" s="26"/>
    </row>
    <row r="123" spans="1:19" x14ac:dyDescent="0.25">
      <c r="A123">
        <v>122</v>
      </c>
      <c r="B123" s="29" t="s">
        <v>161</v>
      </c>
      <c r="C123" s="16" t="s">
        <v>162</v>
      </c>
      <c r="D123" s="17"/>
      <c r="E123" s="18">
        <v>0.98080000000000001</v>
      </c>
      <c r="F123" s="19">
        <f t="shared" si="9"/>
        <v>0</v>
      </c>
      <c r="G123" s="20">
        <f t="shared" si="10"/>
        <v>0</v>
      </c>
      <c r="H123" s="106"/>
      <c r="I123" s="17"/>
      <c r="J123" s="18">
        <v>0.97640000000000005</v>
      </c>
      <c r="K123" s="22">
        <f t="shared" si="11"/>
        <v>0</v>
      </c>
      <c r="L123" s="24">
        <f t="shared" si="12"/>
        <v>0</v>
      </c>
      <c r="M123" s="178"/>
      <c r="N123" s="18">
        <f t="shared" si="13"/>
        <v>0.97860000000000003</v>
      </c>
      <c r="O123" s="179">
        <f t="shared" si="14"/>
        <v>2.1399999999999975E-2</v>
      </c>
      <c r="P123" s="28">
        <f>(G123+L123)/2</f>
        <v>0</v>
      </c>
      <c r="Q123" s="27">
        <f t="shared" si="15"/>
        <v>0</v>
      </c>
      <c r="R123" s="26">
        <f t="shared" si="16"/>
        <v>0</v>
      </c>
      <c r="S123" s="26"/>
    </row>
    <row r="124" spans="1:19" x14ac:dyDescent="0.25">
      <c r="A124">
        <v>123</v>
      </c>
      <c r="B124" s="29" t="s">
        <v>98</v>
      </c>
      <c r="C124" s="16" t="s">
        <v>99</v>
      </c>
      <c r="D124" s="17"/>
      <c r="E124" s="31">
        <v>0.97850000000000004</v>
      </c>
      <c r="F124" s="19">
        <f t="shared" si="9"/>
        <v>0</v>
      </c>
      <c r="G124" s="20">
        <f t="shared" si="10"/>
        <v>0</v>
      </c>
      <c r="H124" s="181"/>
      <c r="I124" s="17"/>
      <c r="J124" s="31">
        <v>0.9788</v>
      </c>
      <c r="K124" s="22">
        <f t="shared" si="11"/>
        <v>0</v>
      </c>
      <c r="L124" s="24">
        <f t="shared" si="12"/>
        <v>0</v>
      </c>
      <c r="M124" s="178"/>
      <c r="N124" s="18">
        <f t="shared" si="13"/>
        <v>0.97865000000000002</v>
      </c>
      <c r="O124" s="179">
        <f t="shared" si="14"/>
        <v>2.134999999999998E-2</v>
      </c>
      <c r="P124" s="28">
        <f>((G124+L124)/2)</f>
        <v>0</v>
      </c>
      <c r="Q124" s="27">
        <f t="shared" si="15"/>
        <v>0</v>
      </c>
      <c r="R124" s="26">
        <f t="shared" si="16"/>
        <v>0</v>
      </c>
      <c r="S124" s="26"/>
    </row>
    <row r="125" spans="1:19" x14ac:dyDescent="0.25">
      <c r="A125">
        <v>124</v>
      </c>
      <c r="B125" s="29" t="s">
        <v>89</v>
      </c>
      <c r="C125" s="16" t="s">
        <v>90</v>
      </c>
      <c r="D125" s="180"/>
      <c r="E125" s="18">
        <v>0.98280000000000001</v>
      </c>
      <c r="F125" s="19">
        <f t="shared" si="9"/>
        <v>0</v>
      </c>
      <c r="G125" s="20">
        <f t="shared" si="10"/>
        <v>0</v>
      </c>
      <c r="H125" s="106"/>
      <c r="I125" s="180"/>
      <c r="J125" s="18">
        <v>0.97499999999999998</v>
      </c>
      <c r="K125" s="22">
        <f t="shared" si="11"/>
        <v>0</v>
      </c>
      <c r="L125" s="24">
        <f t="shared" si="12"/>
        <v>0</v>
      </c>
      <c r="M125" s="178"/>
      <c r="N125" s="18">
        <f t="shared" si="13"/>
        <v>0.97889999999999999</v>
      </c>
      <c r="O125" s="179">
        <f t="shared" si="14"/>
        <v>2.1100000000000008E-2</v>
      </c>
      <c r="P125" s="28">
        <f>((G125+L125)/2)</f>
        <v>0</v>
      </c>
      <c r="Q125" s="27">
        <f t="shared" si="15"/>
        <v>0</v>
      </c>
      <c r="R125" s="26">
        <f t="shared" si="16"/>
        <v>0</v>
      </c>
      <c r="S125" s="26"/>
    </row>
    <row r="126" spans="1:19" x14ac:dyDescent="0.25">
      <c r="A126">
        <v>125</v>
      </c>
      <c r="B126" s="29" t="s">
        <v>122</v>
      </c>
      <c r="C126" s="16" t="s">
        <v>123</v>
      </c>
      <c r="D126" s="17"/>
      <c r="E126" s="18">
        <v>0.97019999999999995</v>
      </c>
      <c r="F126" s="19">
        <f t="shared" si="9"/>
        <v>0</v>
      </c>
      <c r="G126" s="20">
        <f t="shared" si="10"/>
        <v>0</v>
      </c>
      <c r="H126" s="106"/>
      <c r="I126" s="17"/>
      <c r="J126" s="18">
        <v>0.98760000000000003</v>
      </c>
      <c r="K126" s="22">
        <f t="shared" si="11"/>
        <v>0</v>
      </c>
      <c r="L126" s="24">
        <f t="shared" si="12"/>
        <v>0</v>
      </c>
      <c r="M126" s="178"/>
      <c r="N126" s="18">
        <f t="shared" si="13"/>
        <v>0.97889999999999999</v>
      </c>
      <c r="O126" s="179">
        <f t="shared" si="14"/>
        <v>2.1100000000000008E-2</v>
      </c>
      <c r="P126" s="28">
        <f>((G126+L126)/2)</f>
        <v>0</v>
      </c>
      <c r="Q126" s="27">
        <f t="shared" si="15"/>
        <v>0</v>
      </c>
      <c r="R126" s="26">
        <f t="shared" si="16"/>
        <v>0</v>
      </c>
      <c r="S126" s="26"/>
    </row>
    <row r="127" spans="1:19" x14ac:dyDescent="0.25">
      <c r="A127">
        <v>126</v>
      </c>
      <c r="B127" s="29" t="s">
        <v>195</v>
      </c>
      <c r="C127" s="16" t="s">
        <v>196</v>
      </c>
      <c r="D127" s="17"/>
      <c r="E127" s="18">
        <v>0.97750000000000004</v>
      </c>
      <c r="F127" s="19">
        <f t="shared" si="9"/>
        <v>0</v>
      </c>
      <c r="G127" s="20">
        <f t="shared" si="10"/>
        <v>0</v>
      </c>
      <c r="H127" s="106"/>
      <c r="I127" s="17"/>
      <c r="J127" s="18">
        <v>0.98050000000000004</v>
      </c>
      <c r="K127" s="22">
        <f t="shared" si="11"/>
        <v>0</v>
      </c>
      <c r="L127" s="24">
        <f t="shared" si="12"/>
        <v>0</v>
      </c>
      <c r="M127" s="178"/>
      <c r="N127" s="18">
        <f t="shared" si="13"/>
        <v>0.97900000000000009</v>
      </c>
      <c r="O127" s="179">
        <f t="shared" si="14"/>
        <v>2.0999999999999908E-2</v>
      </c>
      <c r="P127" s="28">
        <f>(G127+L127)/2</f>
        <v>0</v>
      </c>
      <c r="Q127" s="27">
        <f t="shared" si="15"/>
        <v>0</v>
      </c>
      <c r="R127" s="26">
        <f t="shared" si="16"/>
        <v>0</v>
      </c>
      <c r="S127" s="26"/>
    </row>
    <row r="128" spans="1:19" x14ac:dyDescent="0.25">
      <c r="A128">
        <v>127</v>
      </c>
      <c r="B128" s="29">
        <v>22</v>
      </c>
      <c r="C128" s="16" t="s">
        <v>44</v>
      </c>
      <c r="D128" s="17"/>
      <c r="E128" s="30">
        <v>0.97529999999999994</v>
      </c>
      <c r="F128" s="19">
        <f t="shared" si="9"/>
        <v>0</v>
      </c>
      <c r="G128" s="20">
        <f t="shared" si="10"/>
        <v>0</v>
      </c>
      <c r="H128" s="106"/>
      <c r="I128" s="17"/>
      <c r="J128" s="18">
        <v>0.98340000000000005</v>
      </c>
      <c r="K128" s="22">
        <f t="shared" si="11"/>
        <v>0</v>
      </c>
      <c r="L128" s="24">
        <f t="shared" si="12"/>
        <v>0</v>
      </c>
      <c r="M128" s="178"/>
      <c r="N128" s="18">
        <f t="shared" si="13"/>
        <v>0.97934999999999994</v>
      </c>
      <c r="O128" s="179">
        <f t="shared" si="14"/>
        <v>2.0650000000000057E-2</v>
      </c>
      <c r="P128" s="28">
        <f>((G128+L128)/2)</f>
        <v>0</v>
      </c>
      <c r="Q128" s="27">
        <f t="shared" si="15"/>
        <v>0</v>
      </c>
      <c r="R128" s="26">
        <f t="shared" si="16"/>
        <v>0</v>
      </c>
      <c r="S128" s="26"/>
    </row>
    <row r="129" spans="1:19" x14ac:dyDescent="0.25">
      <c r="A129">
        <v>128</v>
      </c>
      <c r="B129" s="29">
        <v>156</v>
      </c>
      <c r="C129" s="16" t="s">
        <v>83</v>
      </c>
      <c r="D129" s="17"/>
      <c r="E129" s="33">
        <v>0.9708</v>
      </c>
      <c r="F129" s="19">
        <f t="shared" si="9"/>
        <v>0</v>
      </c>
      <c r="G129" s="20">
        <f t="shared" si="10"/>
        <v>0</v>
      </c>
      <c r="H129" s="35"/>
      <c r="I129" s="17"/>
      <c r="J129" s="33">
        <v>0.98939999999999995</v>
      </c>
      <c r="K129" s="22">
        <f t="shared" si="11"/>
        <v>0</v>
      </c>
      <c r="L129" s="24">
        <f t="shared" si="12"/>
        <v>0</v>
      </c>
      <c r="M129" s="178"/>
      <c r="N129" s="18">
        <f t="shared" si="13"/>
        <v>0.98009999999999997</v>
      </c>
      <c r="O129" s="179">
        <f t="shared" si="14"/>
        <v>1.9900000000000029E-2</v>
      </c>
      <c r="P129" s="28">
        <f>((G129+L129)/2)</f>
        <v>0</v>
      </c>
      <c r="Q129" s="27">
        <f t="shared" si="15"/>
        <v>0</v>
      </c>
      <c r="R129" s="26">
        <f t="shared" si="16"/>
        <v>0</v>
      </c>
      <c r="S129" s="26"/>
    </row>
    <row r="130" spans="1:19" ht="26.25" x14ac:dyDescent="0.25">
      <c r="A130">
        <v>129</v>
      </c>
      <c r="B130" s="29">
        <v>136</v>
      </c>
      <c r="C130" s="16" t="s">
        <v>290</v>
      </c>
      <c r="D130" s="17"/>
      <c r="E130" s="30">
        <v>0.98070000000000002</v>
      </c>
      <c r="F130" s="19">
        <f t="shared" si="9"/>
        <v>0</v>
      </c>
      <c r="G130" s="20">
        <f t="shared" si="10"/>
        <v>0</v>
      </c>
      <c r="H130" s="106"/>
      <c r="I130" s="17"/>
      <c r="J130" s="18">
        <v>0.98009999999999997</v>
      </c>
      <c r="K130" s="22">
        <f t="shared" si="11"/>
        <v>0</v>
      </c>
      <c r="L130" s="24">
        <f t="shared" si="12"/>
        <v>0</v>
      </c>
      <c r="M130" s="178"/>
      <c r="N130" s="18">
        <f t="shared" si="13"/>
        <v>0.98039999999999994</v>
      </c>
      <c r="O130" s="179">
        <f t="shared" si="14"/>
        <v>1.9600000000000062E-2</v>
      </c>
      <c r="P130" s="28">
        <f>((G130+L130)/2)</f>
        <v>0</v>
      </c>
      <c r="Q130" s="27">
        <f t="shared" si="15"/>
        <v>0</v>
      </c>
      <c r="R130" s="26">
        <f t="shared" si="16"/>
        <v>0</v>
      </c>
      <c r="S130" s="26"/>
    </row>
    <row r="131" spans="1:19" x14ac:dyDescent="0.25">
      <c r="A131">
        <v>130</v>
      </c>
      <c r="B131" s="29" t="s">
        <v>116</v>
      </c>
      <c r="C131" s="16" t="s">
        <v>117</v>
      </c>
      <c r="D131" s="17"/>
      <c r="E131" s="18">
        <v>0.98019999999999996</v>
      </c>
      <c r="F131" s="19">
        <f t="shared" ref="F131:F189" si="18">D131*E131</f>
        <v>0</v>
      </c>
      <c r="G131" s="20">
        <f t="shared" ref="G131:G189" si="19">D131-F131</f>
        <v>0</v>
      </c>
      <c r="H131" s="106"/>
      <c r="I131" s="17"/>
      <c r="J131" s="18">
        <v>0.98080000000000001</v>
      </c>
      <c r="K131" s="22">
        <f t="shared" ref="K131:K189" si="20">I131*J131</f>
        <v>0</v>
      </c>
      <c r="L131" s="24">
        <f t="shared" ref="L131:L189" si="21">I131-K131</f>
        <v>0</v>
      </c>
      <c r="M131" s="178"/>
      <c r="N131" s="18">
        <f t="shared" ref="N131:N189" si="22">(E131+J131)/2</f>
        <v>0.98049999999999993</v>
      </c>
      <c r="O131" s="179">
        <f t="shared" ref="O131:O168" si="23">(1-N131)</f>
        <v>1.9500000000000073E-2</v>
      </c>
      <c r="P131" s="28">
        <f>((G131+L131)/2)</f>
        <v>0</v>
      </c>
      <c r="Q131" s="27">
        <f t="shared" ref="Q131:Q189" si="24">G131+L131</f>
        <v>0</v>
      </c>
      <c r="R131" s="26">
        <f t="shared" si="16"/>
        <v>0</v>
      </c>
      <c r="S131" s="26"/>
    </row>
    <row r="132" spans="1:19" x14ac:dyDescent="0.25">
      <c r="A132">
        <v>131</v>
      </c>
      <c r="B132" s="29" t="s">
        <v>253</v>
      </c>
      <c r="C132" s="16" t="s">
        <v>254</v>
      </c>
      <c r="D132" s="17"/>
      <c r="E132" s="18">
        <v>0.98050000000000004</v>
      </c>
      <c r="F132" s="19">
        <f t="shared" si="18"/>
        <v>0</v>
      </c>
      <c r="G132" s="20">
        <f t="shared" si="19"/>
        <v>0</v>
      </c>
      <c r="H132" s="106"/>
      <c r="I132" s="17"/>
      <c r="J132" s="18">
        <v>0.98150000000000004</v>
      </c>
      <c r="K132" s="22">
        <f t="shared" si="20"/>
        <v>0</v>
      </c>
      <c r="L132" s="24">
        <f t="shared" si="21"/>
        <v>0</v>
      </c>
      <c r="M132" s="178"/>
      <c r="N132" s="18">
        <f t="shared" si="22"/>
        <v>0.98100000000000009</v>
      </c>
      <c r="O132" s="179">
        <f t="shared" si="23"/>
        <v>1.8999999999999906E-2</v>
      </c>
      <c r="P132" s="28">
        <f>((G132+L132)/2)</f>
        <v>0</v>
      </c>
      <c r="Q132" s="27">
        <f t="shared" si="24"/>
        <v>0</v>
      </c>
      <c r="R132" s="26">
        <f t="shared" ref="R132:R154" si="25">((D132+I132)/2)</f>
        <v>0</v>
      </c>
      <c r="S132" s="26"/>
    </row>
    <row r="133" spans="1:19" x14ac:dyDescent="0.25">
      <c r="A133">
        <v>132</v>
      </c>
      <c r="B133" s="29" t="s">
        <v>165</v>
      </c>
      <c r="C133" s="16" t="s">
        <v>166</v>
      </c>
      <c r="D133" s="17"/>
      <c r="E133" s="18">
        <v>0.98019999999999996</v>
      </c>
      <c r="F133" s="19">
        <f t="shared" si="18"/>
        <v>0</v>
      </c>
      <c r="G133" s="20">
        <f t="shared" si="19"/>
        <v>0</v>
      </c>
      <c r="H133" s="106"/>
      <c r="I133" s="17"/>
      <c r="J133" s="18">
        <v>0.98219999999999996</v>
      </c>
      <c r="K133" s="22">
        <f t="shared" si="20"/>
        <v>0</v>
      </c>
      <c r="L133" s="24">
        <f t="shared" si="21"/>
        <v>0</v>
      </c>
      <c r="M133" s="178"/>
      <c r="N133" s="18">
        <f t="shared" si="22"/>
        <v>0.98119999999999996</v>
      </c>
      <c r="O133" s="179">
        <f t="shared" si="23"/>
        <v>1.8800000000000039E-2</v>
      </c>
      <c r="P133" s="28">
        <f>(G133+L133)/2</f>
        <v>0</v>
      </c>
      <c r="Q133" s="27">
        <f t="shared" si="24"/>
        <v>0</v>
      </c>
      <c r="R133" s="26">
        <f t="shared" si="25"/>
        <v>0</v>
      </c>
      <c r="S133" s="26"/>
    </row>
    <row r="134" spans="1:19" x14ac:dyDescent="0.25">
      <c r="A134">
        <v>133</v>
      </c>
      <c r="B134" s="29" t="s">
        <v>120</v>
      </c>
      <c r="C134" s="16" t="s">
        <v>121</v>
      </c>
      <c r="D134" s="17"/>
      <c r="E134" s="18">
        <v>0.97550000000000003</v>
      </c>
      <c r="F134" s="19">
        <f t="shared" si="18"/>
        <v>0</v>
      </c>
      <c r="G134" s="20">
        <f t="shared" si="19"/>
        <v>0</v>
      </c>
      <c r="H134" s="106"/>
      <c r="I134" s="17"/>
      <c r="J134" s="18">
        <v>0.98699999999999999</v>
      </c>
      <c r="K134" s="22">
        <f t="shared" si="20"/>
        <v>0</v>
      </c>
      <c r="L134" s="24">
        <f t="shared" si="21"/>
        <v>0</v>
      </c>
      <c r="M134" s="178"/>
      <c r="N134" s="18">
        <f t="shared" si="22"/>
        <v>0.98124999999999996</v>
      </c>
      <c r="O134" s="179">
        <f t="shared" si="23"/>
        <v>1.8750000000000044E-2</v>
      </c>
      <c r="P134" s="28">
        <f>((G134+L134)/2)</f>
        <v>0</v>
      </c>
      <c r="Q134" s="27">
        <f t="shared" si="24"/>
        <v>0</v>
      </c>
      <c r="R134" s="26">
        <f t="shared" si="25"/>
        <v>0</v>
      </c>
      <c r="S134" s="26"/>
    </row>
    <row r="135" spans="1:19" x14ac:dyDescent="0.25">
      <c r="A135">
        <v>134</v>
      </c>
      <c r="B135" s="29">
        <v>150</v>
      </c>
      <c r="C135" s="16" t="s">
        <v>77</v>
      </c>
      <c r="D135" s="17"/>
      <c r="E135" s="33">
        <v>0.98599999999999999</v>
      </c>
      <c r="F135" s="19">
        <f t="shared" si="18"/>
        <v>0</v>
      </c>
      <c r="G135" s="20">
        <f t="shared" si="19"/>
        <v>0</v>
      </c>
      <c r="H135" s="35"/>
      <c r="I135" s="17"/>
      <c r="J135" s="33">
        <v>0.97709999999999997</v>
      </c>
      <c r="K135" s="22">
        <f t="shared" si="20"/>
        <v>0</v>
      </c>
      <c r="L135" s="24">
        <f t="shared" si="21"/>
        <v>0</v>
      </c>
      <c r="M135" s="178"/>
      <c r="N135" s="18">
        <f t="shared" si="22"/>
        <v>0.98154999999999992</v>
      </c>
      <c r="O135" s="179">
        <f t="shared" si="23"/>
        <v>1.8450000000000077E-2</v>
      </c>
      <c r="P135" s="28">
        <f>((G135+L135)/2)</f>
        <v>0</v>
      </c>
      <c r="Q135" s="27">
        <f t="shared" si="24"/>
        <v>0</v>
      </c>
      <c r="R135" s="26">
        <f t="shared" si="25"/>
        <v>0</v>
      </c>
      <c r="S135" s="26"/>
    </row>
    <row r="136" spans="1:19" x14ac:dyDescent="0.25">
      <c r="A136">
        <v>135</v>
      </c>
      <c r="B136" s="29">
        <v>110</v>
      </c>
      <c r="C136" s="16" t="s">
        <v>260</v>
      </c>
      <c r="D136" s="17"/>
      <c r="E136" s="18">
        <v>0.98350000000000004</v>
      </c>
      <c r="F136" s="19">
        <f t="shared" si="18"/>
        <v>0</v>
      </c>
      <c r="G136" s="20">
        <f t="shared" si="19"/>
        <v>0</v>
      </c>
      <c r="H136" s="106"/>
      <c r="I136" s="17"/>
      <c r="J136" s="18">
        <v>0.98050000000000004</v>
      </c>
      <c r="K136" s="22">
        <f t="shared" si="20"/>
        <v>0</v>
      </c>
      <c r="L136" s="24">
        <f t="shared" si="21"/>
        <v>0</v>
      </c>
      <c r="M136" s="178"/>
      <c r="N136" s="18">
        <f t="shared" si="22"/>
        <v>0.98199999999999998</v>
      </c>
      <c r="O136" s="179">
        <f t="shared" si="23"/>
        <v>1.8000000000000016E-2</v>
      </c>
      <c r="P136" s="28">
        <f>((G136+L136)/2)</f>
        <v>0</v>
      </c>
      <c r="Q136" s="27">
        <f t="shared" si="24"/>
        <v>0</v>
      </c>
      <c r="R136" s="26">
        <f t="shared" si="25"/>
        <v>0</v>
      </c>
      <c r="S136" s="26"/>
    </row>
    <row r="137" spans="1:19" x14ac:dyDescent="0.25">
      <c r="A137">
        <v>136</v>
      </c>
      <c r="B137" s="29" t="s">
        <v>87</v>
      </c>
      <c r="C137" s="16" t="s">
        <v>88</v>
      </c>
      <c r="D137" s="17"/>
      <c r="E137" s="18">
        <v>0.98219999999999996</v>
      </c>
      <c r="F137" s="19">
        <f t="shared" si="18"/>
        <v>0</v>
      </c>
      <c r="G137" s="20">
        <f t="shared" si="19"/>
        <v>0</v>
      </c>
      <c r="H137" s="106"/>
      <c r="I137" s="17"/>
      <c r="J137" s="18">
        <v>0.98219999999999996</v>
      </c>
      <c r="K137" s="22">
        <f t="shared" si="20"/>
        <v>0</v>
      </c>
      <c r="L137" s="24">
        <f t="shared" si="21"/>
        <v>0</v>
      </c>
      <c r="M137" s="178"/>
      <c r="N137" s="18">
        <f t="shared" si="22"/>
        <v>0.98219999999999996</v>
      </c>
      <c r="O137" s="179">
        <f t="shared" si="23"/>
        <v>1.7800000000000038E-2</v>
      </c>
      <c r="P137" s="28">
        <f>((G137+L137)/2)</f>
        <v>0</v>
      </c>
      <c r="Q137" s="27">
        <f t="shared" si="24"/>
        <v>0</v>
      </c>
      <c r="R137" s="26">
        <f t="shared" si="25"/>
        <v>0</v>
      </c>
      <c r="S137" s="26"/>
    </row>
    <row r="138" spans="1:19" x14ac:dyDescent="0.25">
      <c r="A138">
        <v>137</v>
      </c>
      <c r="B138" s="29">
        <v>169</v>
      </c>
      <c r="C138" s="16" t="s">
        <v>17</v>
      </c>
      <c r="D138" s="17"/>
      <c r="E138" s="18">
        <v>0.96650000000000003</v>
      </c>
      <c r="F138" s="19">
        <f t="shared" si="18"/>
        <v>0</v>
      </c>
      <c r="G138" s="20">
        <f t="shared" si="19"/>
        <v>0</v>
      </c>
      <c r="H138" s="106"/>
      <c r="I138" s="17"/>
      <c r="J138" s="18">
        <v>0.999</v>
      </c>
      <c r="K138" s="22">
        <f t="shared" si="20"/>
        <v>0</v>
      </c>
      <c r="L138" s="24">
        <f t="shared" si="21"/>
        <v>0</v>
      </c>
      <c r="M138" s="178"/>
      <c r="N138" s="18">
        <f t="shared" si="22"/>
        <v>0.98275000000000001</v>
      </c>
      <c r="O138" s="179">
        <f t="shared" si="23"/>
        <v>1.7249999999999988E-2</v>
      </c>
      <c r="P138" s="28">
        <f>(G138+L138)/2</f>
        <v>0</v>
      </c>
      <c r="Q138" s="27">
        <f t="shared" si="24"/>
        <v>0</v>
      </c>
      <c r="R138" s="26">
        <f t="shared" si="25"/>
        <v>0</v>
      </c>
      <c r="S138" s="26"/>
    </row>
    <row r="139" spans="1:19" x14ac:dyDescent="0.25">
      <c r="A139">
        <v>138</v>
      </c>
      <c r="B139" s="29" t="s">
        <v>173</v>
      </c>
      <c r="C139" s="16" t="s">
        <v>174</v>
      </c>
      <c r="D139" s="17"/>
      <c r="E139" s="18">
        <v>0.97840000000000005</v>
      </c>
      <c r="F139" s="19">
        <f t="shared" si="18"/>
        <v>0</v>
      </c>
      <c r="G139" s="20">
        <f t="shared" si="19"/>
        <v>0</v>
      </c>
      <c r="H139" s="106"/>
      <c r="I139" s="17"/>
      <c r="J139" s="18">
        <v>0.98729999999999996</v>
      </c>
      <c r="K139" s="22">
        <f t="shared" si="20"/>
        <v>0</v>
      </c>
      <c r="L139" s="24">
        <f t="shared" si="21"/>
        <v>0</v>
      </c>
      <c r="M139" s="178"/>
      <c r="N139" s="18">
        <f t="shared" si="22"/>
        <v>0.98285</v>
      </c>
      <c r="O139" s="179">
        <f t="shared" si="23"/>
        <v>1.7149999999999999E-2</v>
      </c>
      <c r="P139" s="28">
        <f>(G139+L139)/2</f>
        <v>0</v>
      </c>
      <c r="Q139" s="27">
        <f t="shared" si="24"/>
        <v>0</v>
      </c>
      <c r="R139" s="26">
        <f t="shared" si="25"/>
        <v>0</v>
      </c>
      <c r="S139" s="26"/>
    </row>
    <row r="140" spans="1:19" x14ac:dyDescent="0.25">
      <c r="A140">
        <v>139</v>
      </c>
      <c r="B140" s="29">
        <v>168</v>
      </c>
      <c r="C140" s="16" t="s">
        <v>16</v>
      </c>
      <c r="D140" s="17"/>
      <c r="E140" s="18">
        <v>0.97729999999999995</v>
      </c>
      <c r="F140" s="19">
        <f t="shared" si="18"/>
        <v>0</v>
      </c>
      <c r="G140" s="20">
        <f t="shared" si="19"/>
        <v>0</v>
      </c>
      <c r="H140" s="106"/>
      <c r="I140" s="17"/>
      <c r="J140" s="18">
        <v>0.98919999999999997</v>
      </c>
      <c r="K140" s="22">
        <f t="shared" si="20"/>
        <v>0</v>
      </c>
      <c r="L140" s="24">
        <f t="shared" si="21"/>
        <v>0</v>
      </c>
      <c r="M140" s="178"/>
      <c r="N140" s="18">
        <f t="shared" si="22"/>
        <v>0.98324999999999996</v>
      </c>
      <c r="O140" s="179">
        <f t="shared" si="23"/>
        <v>1.6750000000000043E-2</v>
      </c>
      <c r="P140" s="28">
        <f>(G140+L140)/2</f>
        <v>0</v>
      </c>
      <c r="Q140" s="27">
        <f t="shared" si="24"/>
        <v>0</v>
      </c>
      <c r="R140" s="26">
        <f t="shared" si="25"/>
        <v>0</v>
      </c>
      <c r="S140" s="26"/>
    </row>
    <row r="141" spans="1:19" x14ac:dyDescent="0.25">
      <c r="A141">
        <v>140</v>
      </c>
      <c r="B141" s="29" t="s">
        <v>181</v>
      </c>
      <c r="C141" s="16" t="s">
        <v>182</v>
      </c>
      <c r="D141" s="180"/>
      <c r="E141" s="18">
        <v>0.98089999999999999</v>
      </c>
      <c r="F141" s="19">
        <f t="shared" si="18"/>
        <v>0</v>
      </c>
      <c r="G141" s="20">
        <f t="shared" si="19"/>
        <v>0</v>
      </c>
      <c r="H141" s="106"/>
      <c r="I141" s="180"/>
      <c r="J141" s="18">
        <v>0.98640000000000005</v>
      </c>
      <c r="K141" s="22">
        <f t="shared" si="20"/>
        <v>0</v>
      </c>
      <c r="L141" s="24">
        <f t="shared" si="21"/>
        <v>0</v>
      </c>
      <c r="M141" s="178"/>
      <c r="N141" s="18">
        <f t="shared" si="22"/>
        <v>0.98365000000000002</v>
      </c>
      <c r="O141" s="179">
        <f t="shared" si="23"/>
        <v>1.6349999999999976E-2</v>
      </c>
      <c r="P141" s="28">
        <f>(G141+L141)/2</f>
        <v>0</v>
      </c>
      <c r="Q141" s="27">
        <f t="shared" si="24"/>
        <v>0</v>
      </c>
      <c r="R141" s="26">
        <f t="shared" si="25"/>
        <v>0</v>
      </c>
      <c r="S141" s="26"/>
    </row>
    <row r="142" spans="1:19" x14ac:dyDescent="0.25">
      <c r="A142">
        <v>141</v>
      </c>
      <c r="B142" s="29" t="s">
        <v>345</v>
      </c>
      <c r="C142" s="16" t="s">
        <v>281</v>
      </c>
      <c r="D142" s="17"/>
      <c r="E142" s="18">
        <v>0.98529999999999995</v>
      </c>
      <c r="F142" s="19">
        <f t="shared" si="18"/>
        <v>0</v>
      </c>
      <c r="G142" s="20">
        <f t="shared" si="19"/>
        <v>0</v>
      </c>
      <c r="H142" s="106"/>
      <c r="I142" s="17"/>
      <c r="J142" s="18">
        <v>0.98260000000000003</v>
      </c>
      <c r="K142" s="22">
        <f t="shared" si="20"/>
        <v>0</v>
      </c>
      <c r="L142" s="24">
        <f t="shared" si="21"/>
        <v>0</v>
      </c>
      <c r="M142" s="178"/>
      <c r="N142" s="18">
        <f t="shared" si="22"/>
        <v>0.98394999999999999</v>
      </c>
      <c r="O142" s="179">
        <f t="shared" si="23"/>
        <v>1.6050000000000009E-2</v>
      </c>
      <c r="P142" s="28">
        <f>((G142+L142)/2)</f>
        <v>0</v>
      </c>
      <c r="Q142" s="27">
        <f t="shared" si="24"/>
        <v>0</v>
      </c>
      <c r="R142" s="26">
        <f t="shared" si="25"/>
        <v>0</v>
      </c>
      <c r="S142" s="26"/>
    </row>
    <row r="143" spans="1:19" x14ac:dyDescent="0.25">
      <c r="A143">
        <v>142</v>
      </c>
      <c r="B143" s="29">
        <v>153</v>
      </c>
      <c r="C143" s="16" t="s">
        <v>80</v>
      </c>
      <c r="D143" s="17"/>
      <c r="E143" s="33">
        <v>0.98060000000000003</v>
      </c>
      <c r="F143" s="19">
        <f t="shared" si="18"/>
        <v>0</v>
      </c>
      <c r="G143" s="20">
        <f t="shared" si="19"/>
        <v>0</v>
      </c>
      <c r="H143" s="35"/>
      <c r="I143" s="17"/>
      <c r="J143" s="33">
        <v>0.98750000000000004</v>
      </c>
      <c r="K143" s="22">
        <f t="shared" si="20"/>
        <v>0</v>
      </c>
      <c r="L143" s="24">
        <f t="shared" si="21"/>
        <v>0</v>
      </c>
      <c r="M143" s="178"/>
      <c r="N143" s="18">
        <f t="shared" si="22"/>
        <v>0.98405000000000009</v>
      </c>
      <c r="O143" s="179">
        <f t="shared" si="23"/>
        <v>1.5949999999999909E-2</v>
      </c>
      <c r="P143" s="28">
        <f>((G143+L143)/2)</f>
        <v>0</v>
      </c>
      <c r="Q143" s="27">
        <f t="shared" si="24"/>
        <v>0</v>
      </c>
      <c r="R143" s="26">
        <f t="shared" si="25"/>
        <v>0</v>
      </c>
      <c r="S143" s="26"/>
    </row>
    <row r="144" spans="1:19" x14ac:dyDescent="0.25">
      <c r="A144">
        <v>143</v>
      </c>
      <c r="B144" s="29" t="s">
        <v>329</v>
      </c>
      <c r="C144" s="16" t="s">
        <v>153</v>
      </c>
      <c r="D144" s="17"/>
      <c r="E144" s="18">
        <v>0.99960000000000004</v>
      </c>
      <c r="F144" s="19">
        <f t="shared" si="18"/>
        <v>0</v>
      </c>
      <c r="G144" s="20">
        <f t="shared" si="19"/>
        <v>0</v>
      </c>
      <c r="H144" s="106"/>
      <c r="I144" s="17"/>
      <c r="J144" s="18">
        <v>0.96870000000000001</v>
      </c>
      <c r="K144" s="22">
        <f t="shared" si="20"/>
        <v>0</v>
      </c>
      <c r="L144" s="24">
        <f t="shared" si="21"/>
        <v>0</v>
      </c>
      <c r="M144" s="178"/>
      <c r="N144" s="18">
        <f t="shared" si="22"/>
        <v>0.98415000000000008</v>
      </c>
      <c r="O144" s="179">
        <f t="shared" si="23"/>
        <v>1.584999999999992E-2</v>
      </c>
      <c r="P144" s="28">
        <f>(G144+L144)/2</f>
        <v>0</v>
      </c>
      <c r="Q144" s="27">
        <f t="shared" si="24"/>
        <v>0</v>
      </c>
      <c r="R144" s="26">
        <f t="shared" si="25"/>
        <v>0</v>
      </c>
      <c r="S144" s="26"/>
    </row>
    <row r="145" spans="1:19" x14ac:dyDescent="0.25">
      <c r="A145">
        <v>144</v>
      </c>
      <c r="B145" s="29" t="s">
        <v>163</v>
      </c>
      <c r="C145" s="16" t="s">
        <v>164</v>
      </c>
      <c r="D145" s="17"/>
      <c r="E145" s="18">
        <v>0.98540000000000005</v>
      </c>
      <c r="F145" s="19">
        <f t="shared" si="18"/>
        <v>0</v>
      </c>
      <c r="G145" s="20">
        <f t="shared" si="19"/>
        <v>0</v>
      </c>
      <c r="H145" s="106"/>
      <c r="I145" s="17"/>
      <c r="J145" s="18">
        <v>0.98360000000000003</v>
      </c>
      <c r="K145" s="22">
        <f t="shared" si="20"/>
        <v>0</v>
      </c>
      <c r="L145" s="24">
        <f t="shared" si="21"/>
        <v>0</v>
      </c>
      <c r="M145" s="178"/>
      <c r="N145" s="18">
        <f t="shared" si="22"/>
        <v>0.98450000000000004</v>
      </c>
      <c r="O145" s="179">
        <f t="shared" si="23"/>
        <v>1.5499999999999958E-2</v>
      </c>
      <c r="P145" s="28">
        <f>(G145+L145)/2</f>
        <v>0</v>
      </c>
      <c r="Q145" s="27">
        <f t="shared" si="24"/>
        <v>0</v>
      </c>
      <c r="R145" s="26">
        <f t="shared" si="25"/>
        <v>0</v>
      </c>
      <c r="S145" s="26"/>
    </row>
    <row r="146" spans="1:19" x14ac:dyDescent="0.25">
      <c r="A146">
        <v>145</v>
      </c>
      <c r="B146" s="29">
        <v>162</v>
      </c>
      <c r="C146" s="16" t="s">
        <v>129</v>
      </c>
      <c r="D146" s="17"/>
      <c r="E146" s="31">
        <v>0.98399999999999999</v>
      </c>
      <c r="F146" s="19">
        <f t="shared" si="18"/>
        <v>0</v>
      </c>
      <c r="G146" s="20">
        <f t="shared" si="19"/>
        <v>0</v>
      </c>
      <c r="H146" s="181"/>
      <c r="I146" s="17"/>
      <c r="J146" s="31">
        <v>0.98550000000000004</v>
      </c>
      <c r="K146" s="22">
        <f t="shared" si="20"/>
        <v>0</v>
      </c>
      <c r="L146" s="24">
        <f t="shared" si="21"/>
        <v>0</v>
      </c>
      <c r="M146" s="178"/>
      <c r="N146" s="18">
        <f t="shared" si="22"/>
        <v>0.98475000000000001</v>
      </c>
      <c r="O146" s="179">
        <f t="shared" si="23"/>
        <v>1.5249999999999986E-2</v>
      </c>
      <c r="P146" s="28">
        <f t="shared" ref="P146:P158" si="26">((G146+L146)/2)</f>
        <v>0</v>
      </c>
      <c r="Q146" s="27">
        <f t="shared" si="24"/>
        <v>0</v>
      </c>
      <c r="R146" s="26">
        <f t="shared" si="25"/>
        <v>0</v>
      </c>
      <c r="S146" s="26"/>
    </row>
    <row r="147" spans="1:19" x14ac:dyDescent="0.25">
      <c r="A147">
        <v>146</v>
      </c>
      <c r="B147" s="29">
        <v>27</v>
      </c>
      <c r="C147" s="16" t="s">
        <v>57</v>
      </c>
      <c r="D147" s="17"/>
      <c r="E147" s="18">
        <v>0.98319999999999996</v>
      </c>
      <c r="F147" s="19">
        <f t="shared" si="18"/>
        <v>0</v>
      </c>
      <c r="G147" s="20">
        <f t="shared" si="19"/>
        <v>0</v>
      </c>
      <c r="H147" s="106"/>
      <c r="I147" s="17"/>
      <c r="J147" s="18">
        <v>0.98660000000000003</v>
      </c>
      <c r="K147" s="22">
        <f t="shared" si="20"/>
        <v>0</v>
      </c>
      <c r="L147" s="24">
        <f t="shared" si="21"/>
        <v>0</v>
      </c>
      <c r="M147" s="178"/>
      <c r="N147" s="18">
        <f t="shared" si="22"/>
        <v>0.9849</v>
      </c>
      <c r="O147" s="179">
        <f t="shared" si="23"/>
        <v>1.5100000000000002E-2</v>
      </c>
      <c r="P147" s="28">
        <f t="shared" si="26"/>
        <v>0</v>
      </c>
      <c r="Q147" s="27">
        <f t="shared" si="24"/>
        <v>0</v>
      </c>
      <c r="R147" s="26">
        <f t="shared" si="25"/>
        <v>0</v>
      </c>
      <c r="S147" s="26"/>
    </row>
    <row r="148" spans="1:19" x14ac:dyDescent="0.25">
      <c r="A148">
        <v>147</v>
      </c>
      <c r="B148" s="29" t="s">
        <v>20</v>
      </c>
      <c r="C148" s="16" t="s">
        <v>21</v>
      </c>
      <c r="D148" s="17"/>
      <c r="E148" s="18">
        <v>0.98119999999999996</v>
      </c>
      <c r="F148" s="19">
        <f t="shared" si="18"/>
        <v>0</v>
      </c>
      <c r="G148" s="20">
        <f t="shared" si="19"/>
        <v>0</v>
      </c>
      <c r="H148" s="106"/>
      <c r="I148" s="17"/>
      <c r="J148" s="18">
        <v>0.98919999999999997</v>
      </c>
      <c r="K148" s="22">
        <f t="shared" si="20"/>
        <v>0</v>
      </c>
      <c r="L148" s="24">
        <f t="shared" si="21"/>
        <v>0</v>
      </c>
      <c r="M148" s="178"/>
      <c r="N148" s="18">
        <f t="shared" si="22"/>
        <v>0.98519999999999996</v>
      </c>
      <c r="O148" s="179">
        <f t="shared" si="23"/>
        <v>1.4800000000000035E-2</v>
      </c>
      <c r="P148" s="28">
        <f t="shared" si="26"/>
        <v>0</v>
      </c>
      <c r="Q148" s="27">
        <f t="shared" si="24"/>
        <v>0</v>
      </c>
      <c r="R148" s="26">
        <f t="shared" si="25"/>
        <v>0</v>
      </c>
      <c r="S148" s="26"/>
    </row>
    <row r="149" spans="1:19" x14ac:dyDescent="0.25">
      <c r="A149">
        <v>148</v>
      </c>
      <c r="B149" s="29" t="s">
        <v>66</v>
      </c>
      <c r="C149" s="16" t="s">
        <v>67</v>
      </c>
      <c r="D149" s="17"/>
      <c r="E149" s="18">
        <v>0.98770000000000002</v>
      </c>
      <c r="F149" s="19">
        <f t="shared" si="18"/>
        <v>0</v>
      </c>
      <c r="G149" s="20">
        <f t="shared" si="19"/>
        <v>0</v>
      </c>
      <c r="H149" s="106"/>
      <c r="I149" s="17"/>
      <c r="J149" s="18">
        <v>0.98280000000000001</v>
      </c>
      <c r="K149" s="22">
        <f t="shared" si="20"/>
        <v>0</v>
      </c>
      <c r="L149" s="24">
        <f t="shared" si="21"/>
        <v>0</v>
      </c>
      <c r="M149" s="178"/>
      <c r="N149" s="18">
        <f t="shared" si="22"/>
        <v>0.98524999999999996</v>
      </c>
      <c r="O149" s="179">
        <f t="shared" si="23"/>
        <v>1.4750000000000041E-2</v>
      </c>
      <c r="P149" s="28">
        <f t="shared" si="26"/>
        <v>0</v>
      </c>
      <c r="Q149" s="27">
        <f t="shared" si="24"/>
        <v>0</v>
      </c>
      <c r="R149" s="26">
        <f t="shared" si="25"/>
        <v>0</v>
      </c>
      <c r="S149" s="26"/>
    </row>
    <row r="150" spans="1:19" x14ac:dyDescent="0.25">
      <c r="A150">
        <v>149</v>
      </c>
      <c r="B150" s="29">
        <v>155</v>
      </c>
      <c r="C150" s="16" t="s">
        <v>82</v>
      </c>
      <c r="D150" s="17"/>
      <c r="E150" s="33">
        <v>0.98329999999999995</v>
      </c>
      <c r="F150" s="19">
        <f t="shared" si="18"/>
        <v>0</v>
      </c>
      <c r="G150" s="20">
        <f t="shared" si="19"/>
        <v>0</v>
      </c>
      <c r="H150" s="35"/>
      <c r="I150" s="17"/>
      <c r="J150" s="33">
        <v>0.98870000000000002</v>
      </c>
      <c r="K150" s="22">
        <f t="shared" si="20"/>
        <v>0</v>
      </c>
      <c r="L150" s="24">
        <f t="shared" si="21"/>
        <v>0</v>
      </c>
      <c r="M150" s="178"/>
      <c r="N150" s="18">
        <f t="shared" si="22"/>
        <v>0.98599999999999999</v>
      </c>
      <c r="O150" s="179">
        <f t="shared" si="23"/>
        <v>1.4000000000000012E-2</v>
      </c>
      <c r="P150" s="28">
        <f t="shared" si="26"/>
        <v>0</v>
      </c>
      <c r="Q150" s="27">
        <f t="shared" si="24"/>
        <v>0</v>
      </c>
      <c r="R150" s="26">
        <f t="shared" si="25"/>
        <v>0</v>
      </c>
      <c r="S150" s="26"/>
    </row>
    <row r="151" spans="1:19" x14ac:dyDescent="0.25">
      <c r="A151">
        <v>150</v>
      </c>
      <c r="B151" s="29" t="s">
        <v>31</v>
      </c>
      <c r="C151" s="16" t="s">
        <v>32</v>
      </c>
      <c r="D151" s="17"/>
      <c r="E151" s="18">
        <v>0.98440000000000005</v>
      </c>
      <c r="F151" s="19">
        <f t="shared" si="18"/>
        <v>0</v>
      </c>
      <c r="G151" s="20">
        <f t="shared" si="19"/>
        <v>0</v>
      </c>
      <c r="H151" s="106"/>
      <c r="I151" s="17"/>
      <c r="J151" s="18">
        <v>0.9889</v>
      </c>
      <c r="K151" s="22">
        <f t="shared" si="20"/>
        <v>0</v>
      </c>
      <c r="L151" s="24">
        <f t="shared" si="21"/>
        <v>0</v>
      </c>
      <c r="M151" s="178"/>
      <c r="N151" s="18">
        <f t="shared" si="22"/>
        <v>0.98665000000000003</v>
      </c>
      <c r="O151" s="179">
        <f t="shared" si="23"/>
        <v>1.3349999999999973E-2</v>
      </c>
      <c r="P151" s="28">
        <f t="shared" si="26"/>
        <v>0</v>
      </c>
      <c r="Q151" s="27">
        <f t="shared" si="24"/>
        <v>0</v>
      </c>
      <c r="R151" s="26">
        <f t="shared" si="25"/>
        <v>0</v>
      </c>
      <c r="S151" s="26"/>
    </row>
    <row r="152" spans="1:19" x14ac:dyDescent="0.25">
      <c r="A152">
        <v>151</v>
      </c>
      <c r="B152" s="29" t="s">
        <v>51</v>
      </c>
      <c r="C152" s="16" t="s">
        <v>52</v>
      </c>
      <c r="D152" s="17"/>
      <c r="E152" s="30">
        <v>0.98740000000000006</v>
      </c>
      <c r="F152" s="19">
        <f t="shared" si="18"/>
        <v>0</v>
      </c>
      <c r="G152" s="20">
        <f t="shared" si="19"/>
        <v>0</v>
      </c>
      <c r="H152" s="47"/>
      <c r="I152" s="17"/>
      <c r="J152" s="30">
        <v>0.98740000000000006</v>
      </c>
      <c r="K152" s="22">
        <f t="shared" si="20"/>
        <v>0</v>
      </c>
      <c r="L152" s="24">
        <f t="shared" si="21"/>
        <v>0</v>
      </c>
      <c r="M152" s="178"/>
      <c r="N152" s="18">
        <f t="shared" si="22"/>
        <v>0.98740000000000006</v>
      </c>
      <c r="O152" s="179">
        <f t="shared" si="23"/>
        <v>1.2599999999999945E-2</v>
      </c>
      <c r="P152" s="28">
        <f t="shared" si="26"/>
        <v>0</v>
      </c>
      <c r="Q152" s="27">
        <f t="shared" si="24"/>
        <v>0</v>
      </c>
      <c r="R152" s="26">
        <f t="shared" si="25"/>
        <v>0</v>
      </c>
      <c r="S152" s="26"/>
    </row>
    <row r="153" spans="1:19" x14ac:dyDescent="0.25">
      <c r="A153">
        <v>152</v>
      </c>
      <c r="B153" s="29" t="s">
        <v>33</v>
      </c>
      <c r="C153" s="16" t="s">
        <v>34</v>
      </c>
      <c r="D153" s="17"/>
      <c r="E153" s="18">
        <v>0.98340000000000005</v>
      </c>
      <c r="F153" s="19">
        <f t="shared" si="18"/>
        <v>0</v>
      </c>
      <c r="G153" s="20">
        <f t="shared" si="19"/>
        <v>0</v>
      </c>
      <c r="H153" s="106"/>
      <c r="I153" s="17"/>
      <c r="J153" s="18">
        <v>0.99199999999999999</v>
      </c>
      <c r="K153" s="22">
        <f t="shared" si="20"/>
        <v>0</v>
      </c>
      <c r="L153" s="24">
        <f t="shared" si="21"/>
        <v>0</v>
      </c>
      <c r="M153" s="178"/>
      <c r="N153" s="18">
        <f t="shared" si="22"/>
        <v>0.98770000000000002</v>
      </c>
      <c r="O153" s="179">
        <f t="shared" si="23"/>
        <v>1.2299999999999978E-2</v>
      </c>
      <c r="P153" s="28">
        <f t="shared" si="26"/>
        <v>0</v>
      </c>
      <c r="Q153" s="27">
        <f t="shared" si="24"/>
        <v>0</v>
      </c>
      <c r="R153" s="26">
        <f t="shared" si="25"/>
        <v>0</v>
      </c>
      <c r="S153" s="26"/>
    </row>
    <row r="154" spans="1:19" x14ac:dyDescent="0.25">
      <c r="A154">
        <v>153</v>
      </c>
      <c r="B154" s="29">
        <v>161</v>
      </c>
      <c r="C154" s="16" t="s">
        <v>128</v>
      </c>
      <c r="D154" s="17"/>
      <c r="E154" s="31">
        <v>0.9869</v>
      </c>
      <c r="F154" s="19">
        <f t="shared" si="18"/>
        <v>0</v>
      </c>
      <c r="G154" s="20">
        <f t="shared" si="19"/>
        <v>0</v>
      </c>
      <c r="H154" s="181"/>
      <c r="I154" s="17"/>
      <c r="J154" s="31">
        <v>0.98950000000000005</v>
      </c>
      <c r="K154" s="22">
        <f t="shared" si="20"/>
        <v>0</v>
      </c>
      <c r="L154" s="24">
        <f t="shared" si="21"/>
        <v>0</v>
      </c>
      <c r="M154" s="178"/>
      <c r="N154" s="18">
        <f t="shared" si="22"/>
        <v>0.98819999999999997</v>
      </c>
      <c r="O154" s="179">
        <f t="shared" si="23"/>
        <v>1.1800000000000033E-2</v>
      </c>
      <c r="P154" s="28">
        <f t="shared" si="26"/>
        <v>0</v>
      </c>
      <c r="Q154" s="27">
        <f t="shared" si="24"/>
        <v>0</v>
      </c>
      <c r="R154" s="26">
        <f t="shared" si="25"/>
        <v>0</v>
      </c>
      <c r="S154" s="26"/>
    </row>
    <row r="155" spans="1:19" x14ac:dyDescent="0.25">
      <c r="A155">
        <v>154</v>
      </c>
      <c r="B155" s="29" t="s">
        <v>49</v>
      </c>
      <c r="C155" s="16" t="s">
        <v>50</v>
      </c>
      <c r="D155" s="17"/>
      <c r="E155" s="18">
        <v>0.97940000000000005</v>
      </c>
      <c r="F155" s="19">
        <f t="shared" si="18"/>
        <v>0</v>
      </c>
      <c r="G155" s="20">
        <f t="shared" si="19"/>
        <v>0</v>
      </c>
      <c r="H155" s="106"/>
      <c r="I155" s="17"/>
      <c r="J155" s="18">
        <v>0.99719999999999998</v>
      </c>
      <c r="K155" s="22">
        <f t="shared" si="20"/>
        <v>0</v>
      </c>
      <c r="L155" s="24">
        <f t="shared" si="21"/>
        <v>0</v>
      </c>
      <c r="M155" s="178"/>
      <c r="N155" s="18">
        <f t="shared" si="22"/>
        <v>0.98829999999999996</v>
      </c>
      <c r="O155" s="179">
        <f t="shared" si="23"/>
        <v>1.1700000000000044E-2</v>
      </c>
      <c r="P155" s="28">
        <f t="shared" si="26"/>
        <v>0</v>
      </c>
      <c r="Q155" s="27">
        <f t="shared" si="24"/>
        <v>0</v>
      </c>
      <c r="R155" s="26">
        <v>5300</v>
      </c>
      <c r="S155" s="26"/>
    </row>
    <row r="156" spans="1:19" x14ac:dyDescent="0.25">
      <c r="A156">
        <v>155</v>
      </c>
      <c r="B156" s="29" t="s">
        <v>96</v>
      </c>
      <c r="C156" s="16" t="s">
        <v>97</v>
      </c>
      <c r="D156" s="17"/>
      <c r="E156" s="18">
        <v>0.98799999999999999</v>
      </c>
      <c r="F156" s="19">
        <f t="shared" si="18"/>
        <v>0</v>
      </c>
      <c r="G156" s="20">
        <f t="shared" si="19"/>
        <v>0</v>
      </c>
      <c r="H156" s="106"/>
      <c r="I156" s="17"/>
      <c r="J156" s="18">
        <v>0.99329999999999996</v>
      </c>
      <c r="K156" s="22">
        <f t="shared" si="20"/>
        <v>0</v>
      </c>
      <c r="L156" s="24">
        <f t="shared" si="21"/>
        <v>0</v>
      </c>
      <c r="M156" s="178"/>
      <c r="N156" s="18">
        <f t="shared" si="22"/>
        <v>0.99065000000000003</v>
      </c>
      <c r="O156" s="179">
        <f t="shared" si="23"/>
        <v>9.3499999999999694E-3</v>
      </c>
      <c r="P156" s="28">
        <f t="shared" si="26"/>
        <v>0</v>
      </c>
      <c r="Q156" s="27">
        <f t="shared" si="24"/>
        <v>0</v>
      </c>
      <c r="R156" s="26">
        <f t="shared" ref="R156:R189" si="27">((D156+I156)/2)</f>
        <v>0</v>
      </c>
      <c r="S156" s="26"/>
    </row>
    <row r="157" spans="1:19" x14ac:dyDescent="0.25">
      <c r="A157">
        <v>156</v>
      </c>
      <c r="B157" s="29" t="s">
        <v>22</v>
      </c>
      <c r="C157" s="16" t="s">
        <v>23</v>
      </c>
      <c r="D157" s="17"/>
      <c r="E157" s="18">
        <v>0.98960000000000004</v>
      </c>
      <c r="F157" s="19">
        <f t="shared" si="18"/>
        <v>0</v>
      </c>
      <c r="G157" s="20">
        <f t="shared" si="19"/>
        <v>0</v>
      </c>
      <c r="H157" s="106"/>
      <c r="I157" s="17"/>
      <c r="J157" s="18">
        <v>0.99199999999999999</v>
      </c>
      <c r="K157" s="22">
        <f t="shared" si="20"/>
        <v>0</v>
      </c>
      <c r="L157" s="24">
        <f t="shared" si="21"/>
        <v>0</v>
      </c>
      <c r="M157" s="178"/>
      <c r="N157" s="18">
        <f t="shared" si="22"/>
        <v>0.99080000000000001</v>
      </c>
      <c r="O157" s="179">
        <f t="shared" si="23"/>
        <v>9.199999999999986E-3</v>
      </c>
      <c r="P157" s="28">
        <f t="shared" si="26"/>
        <v>0</v>
      </c>
      <c r="Q157" s="27">
        <f t="shared" si="24"/>
        <v>0</v>
      </c>
      <c r="R157" s="26">
        <f t="shared" si="27"/>
        <v>0</v>
      </c>
      <c r="S157" s="26"/>
    </row>
    <row r="158" spans="1:19" x14ac:dyDescent="0.25">
      <c r="A158">
        <v>157</v>
      </c>
      <c r="B158" s="29">
        <v>151</v>
      </c>
      <c r="C158" s="16" t="s">
        <v>78</v>
      </c>
      <c r="D158" s="17"/>
      <c r="E158" s="33">
        <v>0.99339999999999995</v>
      </c>
      <c r="F158" s="19">
        <f t="shared" si="18"/>
        <v>0</v>
      </c>
      <c r="G158" s="20">
        <f t="shared" si="19"/>
        <v>0</v>
      </c>
      <c r="H158" s="35"/>
      <c r="I158" s="17"/>
      <c r="J158" s="33">
        <v>0.99139999999999995</v>
      </c>
      <c r="K158" s="22">
        <f t="shared" si="20"/>
        <v>0</v>
      </c>
      <c r="L158" s="24">
        <f t="shared" si="21"/>
        <v>0</v>
      </c>
      <c r="M158" s="178"/>
      <c r="N158" s="18">
        <f t="shared" si="22"/>
        <v>0.99239999999999995</v>
      </c>
      <c r="O158" s="179">
        <f t="shared" si="23"/>
        <v>7.6000000000000512E-3</v>
      </c>
      <c r="P158" s="28">
        <f t="shared" si="26"/>
        <v>0</v>
      </c>
      <c r="Q158" s="27">
        <f t="shared" si="24"/>
        <v>0</v>
      </c>
      <c r="R158" s="26">
        <f t="shared" si="27"/>
        <v>0</v>
      </c>
      <c r="S158" s="26"/>
    </row>
    <row r="159" spans="1:19" x14ac:dyDescent="0.25">
      <c r="A159">
        <v>158</v>
      </c>
      <c r="B159" s="29">
        <v>142</v>
      </c>
      <c r="C159" s="16" t="s">
        <v>221</v>
      </c>
      <c r="D159" s="17"/>
      <c r="E159" s="18">
        <v>0.99319999999999997</v>
      </c>
      <c r="F159" s="19">
        <f t="shared" si="18"/>
        <v>0</v>
      </c>
      <c r="G159" s="20">
        <f t="shared" si="19"/>
        <v>0</v>
      </c>
      <c r="H159" s="106"/>
      <c r="I159" s="17"/>
      <c r="J159" s="18">
        <v>0.99199999999999999</v>
      </c>
      <c r="K159" s="22">
        <f t="shared" si="20"/>
        <v>0</v>
      </c>
      <c r="L159" s="24">
        <f t="shared" si="21"/>
        <v>0</v>
      </c>
      <c r="M159" s="178"/>
      <c r="N159" s="18">
        <f t="shared" si="22"/>
        <v>0.99259999999999993</v>
      </c>
      <c r="O159" s="179">
        <f t="shared" si="23"/>
        <v>7.4000000000000732E-3</v>
      </c>
      <c r="P159" s="28">
        <f>(G159+L159)/2</f>
        <v>0</v>
      </c>
      <c r="Q159" s="27">
        <f t="shared" si="24"/>
        <v>0</v>
      </c>
      <c r="R159" s="26">
        <f t="shared" si="27"/>
        <v>0</v>
      </c>
      <c r="S159" s="26"/>
    </row>
    <row r="160" spans="1:19" x14ac:dyDescent="0.25">
      <c r="A160">
        <v>159</v>
      </c>
      <c r="B160" s="29">
        <v>138</v>
      </c>
      <c r="C160" s="16" t="s">
        <v>219</v>
      </c>
      <c r="D160" s="17"/>
      <c r="E160" s="18">
        <v>0.98609999999999998</v>
      </c>
      <c r="F160" s="19">
        <f t="shared" si="18"/>
        <v>0</v>
      </c>
      <c r="G160" s="20">
        <f t="shared" si="19"/>
        <v>0</v>
      </c>
      <c r="H160" s="106"/>
      <c r="I160" s="17"/>
      <c r="J160" s="18">
        <v>0.99970000000000003</v>
      </c>
      <c r="K160" s="22">
        <f t="shared" si="20"/>
        <v>0</v>
      </c>
      <c r="L160" s="24">
        <f t="shared" si="21"/>
        <v>0</v>
      </c>
      <c r="M160" s="178"/>
      <c r="N160" s="18">
        <f t="shared" si="22"/>
        <v>0.9929</v>
      </c>
      <c r="O160" s="179">
        <f t="shared" si="23"/>
        <v>7.0999999999999952E-3</v>
      </c>
      <c r="P160" s="28">
        <f>(G160+L160)/2</f>
        <v>0</v>
      </c>
      <c r="Q160" s="27">
        <f t="shared" si="24"/>
        <v>0</v>
      </c>
      <c r="R160" s="26">
        <f t="shared" si="27"/>
        <v>0</v>
      </c>
      <c r="S160" s="26"/>
    </row>
    <row r="161" spans="1:19" x14ac:dyDescent="0.25">
      <c r="A161">
        <v>160</v>
      </c>
      <c r="B161" s="29" t="s">
        <v>26</v>
      </c>
      <c r="C161" s="16" t="s">
        <v>27</v>
      </c>
      <c r="D161" s="17"/>
      <c r="E161" s="31">
        <v>0.99160000000000004</v>
      </c>
      <c r="F161" s="19">
        <f t="shared" si="18"/>
        <v>0</v>
      </c>
      <c r="G161" s="20">
        <f t="shared" si="19"/>
        <v>0</v>
      </c>
      <c r="H161" s="181"/>
      <c r="I161" s="17"/>
      <c r="J161" s="33">
        <v>0.99480000000000002</v>
      </c>
      <c r="K161" s="22">
        <f t="shared" si="20"/>
        <v>0</v>
      </c>
      <c r="L161" s="24">
        <f t="shared" si="21"/>
        <v>0</v>
      </c>
      <c r="M161" s="178"/>
      <c r="N161" s="18">
        <f t="shared" si="22"/>
        <v>0.99320000000000008</v>
      </c>
      <c r="O161" s="179">
        <f t="shared" si="23"/>
        <v>6.7999999999999172E-3</v>
      </c>
      <c r="P161" s="28">
        <f>((G161+L161)/2)</f>
        <v>0</v>
      </c>
      <c r="Q161" s="27">
        <f t="shared" si="24"/>
        <v>0</v>
      </c>
      <c r="R161" s="26">
        <f t="shared" si="27"/>
        <v>0</v>
      </c>
      <c r="S161" s="26"/>
    </row>
    <row r="162" spans="1:19" x14ac:dyDescent="0.25">
      <c r="A162">
        <v>161</v>
      </c>
      <c r="B162" s="29" t="s">
        <v>38</v>
      </c>
      <c r="C162" s="16" t="s">
        <v>39</v>
      </c>
      <c r="D162" s="17"/>
      <c r="E162" s="18">
        <v>0.99590000000000001</v>
      </c>
      <c r="F162" s="19">
        <f t="shared" si="18"/>
        <v>0</v>
      </c>
      <c r="G162" s="20">
        <f t="shared" si="19"/>
        <v>0</v>
      </c>
      <c r="H162" s="106"/>
      <c r="I162" s="17"/>
      <c r="J162" s="18">
        <v>0.99139999999999995</v>
      </c>
      <c r="K162" s="22">
        <f t="shared" si="20"/>
        <v>0</v>
      </c>
      <c r="L162" s="24">
        <f t="shared" si="21"/>
        <v>0</v>
      </c>
      <c r="M162" s="178"/>
      <c r="N162" s="18">
        <f t="shared" si="22"/>
        <v>0.99364999999999992</v>
      </c>
      <c r="O162" s="179">
        <f t="shared" si="23"/>
        <v>6.3500000000000778E-3</v>
      </c>
      <c r="P162" s="28">
        <f>((G162+L162)/2)</f>
        <v>0</v>
      </c>
      <c r="Q162" s="27">
        <f t="shared" si="24"/>
        <v>0</v>
      </c>
      <c r="R162" s="26">
        <f t="shared" si="27"/>
        <v>0</v>
      </c>
      <c r="S162" s="26"/>
    </row>
    <row r="163" spans="1:19" x14ac:dyDescent="0.25">
      <c r="A163">
        <v>162</v>
      </c>
      <c r="B163" s="29" t="s">
        <v>193</v>
      </c>
      <c r="C163" s="16" t="s">
        <v>194</v>
      </c>
      <c r="D163" s="17"/>
      <c r="E163" s="18">
        <v>0.99329999999999996</v>
      </c>
      <c r="F163" s="19">
        <f t="shared" si="18"/>
        <v>0</v>
      </c>
      <c r="G163" s="20">
        <f t="shared" si="19"/>
        <v>0</v>
      </c>
      <c r="H163" s="106"/>
      <c r="I163" s="17"/>
      <c r="J163" s="18">
        <v>0.99399999999999999</v>
      </c>
      <c r="K163" s="22">
        <f t="shared" si="20"/>
        <v>0</v>
      </c>
      <c r="L163" s="24">
        <f t="shared" si="21"/>
        <v>0</v>
      </c>
      <c r="M163" s="178"/>
      <c r="N163" s="18">
        <f t="shared" si="22"/>
        <v>0.99364999999999992</v>
      </c>
      <c r="O163" s="179">
        <f t="shared" si="23"/>
        <v>6.3500000000000778E-3</v>
      </c>
      <c r="P163" s="28">
        <f>(G163+L163)/2</f>
        <v>0</v>
      </c>
      <c r="Q163" s="27">
        <f t="shared" si="24"/>
        <v>0</v>
      </c>
      <c r="R163" s="26">
        <f t="shared" si="27"/>
        <v>0</v>
      </c>
      <c r="S163" s="26"/>
    </row>
    <row r="164" spans="1:19" x14ac:dyDescent="0.25">
      <c r="A164">
        <v>163</v>
      </c>
      <c r="B164" s="29">
        <v>166</v>
      </c>
      <c r="C164" s="16" t="s">
        <v>133</v>
      </c>
      <c r="D164" s="17"/>
      <c r="E164" s="31">
        <v>0.99329999999999996</v>
      </c>
      <c r="F164" s="19">
        <f t="shared" si="18"/>
        <v>0</v>
      </c>
      <c r="G164" s="20">
        <f t="shared" si="19"/>
        <v>0</v>
      </c>
      <c r="H164" s="181"/>
      <c r="I164" s="17"/>
      <c r="J164" s="31">
        <v>0.995</v>
      </c>
      <c r="K164" s="22">
        <f t="shared" si="20"/>
        <v>0</v>
      </c>
      <c r="L164" s="24">
        <f t="shared" si="21"/>
        <v>0</v>
      </c>
      <c r="M164" s="178"/>
      <c r="N164" s="18">
        <f t="shared" si="22"/>
        <v>0.99414999999999998</v>
      </c>
      <c r="O164" s="179">
        <f t="shared" si="23"/>
        <v>5.8500000000000218E-3</v>
      </c>
      <c r="P164" s="28">
        <f>((G164+L164)/2)</f>
        <v>0</v>
      </c>
      <c r="Q164" s="27">
        <f t="shared" si="24"/>
        <v>0</v>
      </c>
      <c r="R164" s="26">
        <f t="shared" si="27"/>
        <v>0</v>
      </c>
      <c r="S164" s="26"/>
    </row>
    <row r="165" spans="1:19" x14ac:dyDescent="0.25">
      <c r="A165">
        <v>164</v>
      </c>
      <c r="B165" s="29">
        <v>176</v>
      </c>
      <c r="C165" s="16" t="s">
        <v>139</v>
      </c>
      <c r="D165" s="44"/>
      <c r="E165" s="31">
        <v>0.99439999999999995</v>
      </c>
      <c r="F165" s="19">
        <f t="shared" si="18"/>
        <v>0</v>
      </c>
      <c r="G165" s="20">
        <f t="shared" si="19"/>
        <v>0</v>
      </c>
      <c r="H165" s="47"/>
      <c r="I165" s="46"/>
      <c r="J165" s="31">
        <v>0.99419999999999997</v>
      </c>
      <c r="K165" s="22">
        <f t="shared" si="20"/>
        <v>0</v>
      </c>
      <c r="L165" s="24">
        <f t="shared" si="21"/>
        <v>0</v>
      </c>
      <c r="M165" s="178"/>
      <c r="N165" s="18">
        <f t="shared" si="22"/>
        <v>0.99429999999999996</v>
      </c>
      <c r="O165" s="179">
        <f t="shared" si="23"/>
        <v>5.7000000000000384E-3</v>
      </c>
      <c r="P165" s="28">
        <f>((G165+L165)/2)</f>
        <v>0</v>
      </c>
      <c r="Q165" s="27">
        <f t="shared" si="24"/>
        <v>0</v>
      </c>
      <c r="R165" s="26">
        <f t="shared" si="27"/>
        <v>0</v>
      </c>
      <c r="S165" s="26"/>
    </row>
    <row r="166" spans="1:19" x14ac:dyDescent="0.25">
      <c r="A166">
        <v>165</v>
      </c>
      <c r="B166" s="29">
        <v>131</v>
      </c>
      <c r="C166" s="16" t="s">
        <v>72</v>
      </c>
      <c r="D166" s="17"/>
      <c r="E166" s="31">
        <v>0.995</v>
      </c>
      <c r="F166" s="19">
        <f t="shared" si="18"/>
        <v>0</v>
      </c>
      <c r="G166" s="20">
        <f t="shared" si="19"/>
        <v>0</v>
      </c>
      <c r="H166" s="181"/>
      <c r="I166" s="17"/>
      <c r="J166" s="33">
        <v>0.995</v>
      </c>
      <c r="K166" s="22">
        <f t="shared" si="20"/>
        <v>0</v>
      </c>
      <c r="L166" s="24">
        <f t="shared" si="21"/>
        <v>0</v>
      </c>
      <c r="M166" s="178"/>
      <c r="N166" s="18">
        <f t="shared" si="22"/>
        <v>0.995</v>
      </c>
      <c r="O166" s="179">
        <f t="shared" si="23"/>
        <v>5.0000000000000044E-3</v>
      </c>
      <c r="P166" s="28">
        <f>((G166+L166)/2)</f>
        <v>0</v>
      </c>
      <c r="Q166" s="27">
        <f t="shared" si="24"/>
        <v>0</v>
      </c>
      <c r="R166" s="26">
        <f t="shared" si="27"/>
        <v>0</v>
      </c>
      <c r="S166" s="26"/>
    </row>
    <row r="167" spans="1:19" x14ac:dyDescent="0.25">
      <c r="A167">
        <v>166</v>
      </c>
      <c r="B167" s="29">
        <v>18</v>
      </c>
      <c r="C167" s="16" t="s">
        <v>37</v>
      </c>
      <c r="D167" s="17"/>
      <c r="E167" s="31">
        <v>0.99629999999999996</v>
      </c>
      <c r="F167" s="19">
        <f t="shared" si="18"/>
        <v>0</v>
      </c>
      <c r="G167" s="20">
        <f t="shared" si="19"/>
        <v>0</v>
      </c>
      <c r="H167" s="181"/>
      <c r="I167" s="17"/>
      <c r="J167" s="33">
        <v>0.99380000000000002</v>
      </c>
      <c r="K167" s="22">
        <f t="shared" si="20"/>
        <v>0</v>
      </c>
      <c r="L167" s="24">
        <f t="shared" si="21"/>
        <v>0</v>
      </c>
      <c r="M167" s="178"/>
      <c r="N167" s="18">
        <f t="shared" si="22"/>
        <v>0.99504999999999999</v>
      </c>
      <c r="O167" s="179">
        <f t="shared" si="23"/>
        <v>4.9500000000000099E-3</v>
      </c>
      <c r="P167" s="28">
        <f>((G167+L167)/2)</f>
        <v>0</v>
      </c>
      <c r="Q167" s="27">
        <f t="shared" si="24"/>
        <v>0</v>
      </c>
      <c r="R167" s="26">
        <f t="shared" si="27"/>
        <v>0</v>
      </c>
      <c r="S167" s="26"/>
    </row>
    <row r="168" spans="1:19" x14ac:dyDescent="0.25">
      <c r="A168">
        <v>167</v>
      </c>
      <c r="B168" s="29" t="s">
        <v>35</v>
      </c>
      <c r="C168" s="16" t="s">
        <v>36</v>
      </c>
      <c r="D168" s="17"/>
      <c r="E168" s="18">
        <v>0.99880000000000002</v>
      </c>
      <c r="F168" s="19">
        <f t="shared" si="18"/>
        <v>0</v>
      </c>
      <c r="G168" s="20">
        <f t="shared" si="19"/>
        <v>0</v>
      </c>
      <c r="H168" s="106"/>
      <c r="I168" s="17"/>
      <c r="J168" s="18">
        <v>0.99399999999999999</v>
      </c>
      <c r="K168" s="22">
        <f t="shared" si="20"/>
        <v>0</v>
      </c>
      <c r="L168" s="24">
        <f t="shared" si="21"/>
        <v>0</v>
      </c>
      <c r="M168" s="178"/>
      <c r="N168" s="18">
        <f t="shared" si="22"/>
        <v>0.99639999999999995</v>
      </c>
      <c r="O168" s="179">
        <f t="shared" si="23"/>
        <v>3.6000000000000476E-3</v>
      </c>
      <c r="P168" s="28">
        <f>((G168+L168)/2)</f>
        <v>0</v>
      </c>
      <c r="Q168" s="27">
        <f t="shared" si="24"/>
        <v>0</v>
      </c>
      <c r="R168" s="26">
        <f t="shared" si="27"/>
        <v>0</v>
      </c>
      <c r="S168" s="26"/>
    </row>
    <row r="169" spans="1:19" x14ac:dyDescent="0.25">
      <c r="A169">
        <v>168</v>
      </c>
      <c r="B169" s="29" t="s">
        <v>0</v>
      </c>
      <c r="C169" s="16" t="s">
        <v>1</v>
      </c>
      <c r="D169" s="17"/>
      <c r="E169" s="18">
        <v>0.99819999999999998</v>
      </c>
      <c r="F169" s="19">
        <f t="shared" si="18"/>
        <v>0</v>
      </c>
      <c r="G169" s="20">
        <f t="shared" si="19"/>
        <v>0</v>
      </c>
      <c r="H169" s="106"/>
      <c r="I169" s="17"/>
      <c r="J169" s="18">
        <v>0.99539999999999995</v>
      </c>
      <c r="K169" s="22">
        <f t="shared" si="20"/>
        <v>0</v>
      </c>
      <c r="L169" s="24">
        <f t="shared" si="21"/>
        <v>0</v>
      </c>
      <c r="M169" s="178"/>
      <c r="N169" s="18">
        <f t="shared" si="22"/>
        <v>0.99679999999999991</v>
      </c>
      <c r="O169" s="179">
        <f>1-0.9968</f>
        <v>3.1999999999999806E-3</v>
      </c>
      <c r="P169" s="28">
        <f>(G169+L169)/2</f>
        <v>0</v>
      </c>
      <c r="Q169" s="27">
        <f t="shared" si="24"/>
        <v>0</v>
      </c>
      <c r="R169" s="26">
        <f t="shared" si="27"/>
        <v>0</v>
      </c>
      <c r="S169" s="26"/>
    </row>
    <row r="170" spans="1:19" x14ac:dyDescent="0.25">
      <c r="A170">
        <v>169</v>
      </c>
      <c r="B170" s="29">
        <v>154</v>
      </c>
      <c r="C170" s="16" t="s">
        <v>81</v>
      </c>
      <c r="D170" s="17"/>
      <c r="E170" s="33">
        <v>0.99680000000000002</v>
      </c>
      <c r="F170" s="19">
        <f t="shared" si="18"/>
        <v>0</v>
      </c>
      <c r="G170" s="20">
        <f t="shared" si="19"/>
        <v>0</v>
      </c>
      <c r="H170" s="35"/>
      <c r="I170" s="17"/>
      <c r="J170" s="33">
        <v>0.99680000000000002</v>
      </c>
      <c r="K170" s="22">
        <f t="shared" si="20"/>
        <v>0</v>
      </c>
      <c r="L170" s="24">
        <f t="shared" si="21"/>
        <v>0</v>
      </c>
      <c r="M170" s="178"/>
      <c r="N170" s="18">
        <f t="shared" si="22"/>
        <v>0.99680000000000002</v>
      </c>
      <c r="O170" s="179">
        <f t="shared" ref="O170:O189" si="28">(1-N170)</f>
        <v>3.1999999999999806E-3</v>
      </c>
      <c r="P170" s="28">
        <f>((G170+L170)/2)</f>
        <v>0</v>
      </c>
      <c r="Q170" s="27">
        <f t="shared" si="24"/>
        <v>0</v>
      </c>
      <c r="R170" s="26">
        <f t="shared" si="27"/>
        <v>0</v>
      </c>
      <c r="S170" s="26"/>
    </row>
    <row r="171" spans="1:19" x14ac:dyDescent="0.25">
      <c r="A171">
        <v>170</v>
      </c>
      <c r="B171" s="29">
        <v>152</v>
      </c>
      <c r="C171" s="16" t="s">
        <v>79</v>
      </c>
      <c r="D171" s="17"/>
      <c r="E171" s="33">
        <v>0.99739999999999995</v>
      </c>
      <c r="F171" s="19">
        <f t="shared" si="18"/>
        <v>0</v>
      </c>
      <c r="G171" s="20">
        <f t="shared" si="19"/>
        <v>0</v>
      </c>
      <c r="H171" s="35"/>
      <c r="I171" s="17"/>
      <c r="J171" s="33">
        <v>0.99739999999999995</v>
      </c>
      <c r="K171" s="22">
        <f t="shared" si="20"/>
        <v>0</v>
      </c>
      <c r="L171" s="24">
        <f t="shared" si="21"/>
        <v>0</v>
      </c>
      <c r="M171" s="178"/>
      <c r="N171" s="18">
        <f t="shared" si="22"/>
        <v>0.99739999999999995</v>
      </c>
      <c r="O171" s="179">
        <f t="shared" si="28"/>
        <v>2.6000000000000467E-3</v>
      </c>
      <c r="P171" s="28">
        <f>((G171+L171)/2)</f>
        <v>0</v>
      </c>
      <c r="Q171" s="27">
        <f t="shared" si="24"/>
        <v>0</v>
      </c>
      <c r="R171" s="26">
        <f t="shared" si="27"/>
        <v>0</v>
      </c>
      <c r="S171" s="26"/>
    </row>
    <row r="172" spans="1:19" x14ac:dyDescent="0.25">
      <c r="A172">
        <v>171</v>
      </c>
      <c r="B172" s="29" t="s">
        <v>245</v>
      </c>
      <c r="C172" s="16" t="s">
        <v>246</v>
      </c>
      <c r="D172" s="17"/>
      <c r="E172" s="18">
        <v>0.99980000000000002</v>
      </c>
      <c r="F172" s="19">
        <f t="shared" si="18"/>
        <v>0</v>
      </c>
      <c r="G172" s="20">
        <f t="shared" si="19"/>
        <v>0</v>
      </c>
      <c r="H172" s="106"/>
      <c r="I172" s="17"/>
      <c r="J172" s="18">
        <v>0.99660000000000004</v>
      </c>
      <c r="K172" s="22">
        <f t="shared" si="20"/>
        <v>0</v>
      </c>
      <c r="L172" s="24">
        <f t="shared" si="21"/>
        <v>0</v>
      </c>
      <c r="M172" s="178"/>
      <c r="N172" s="18">
        <f t="shared" si="22"/>
        <v>0.99819999999999998</v>
      </c>
      <c r="O172" s="179">
        <f t="shared" si="28"/>
        <v>1.8000000000000238E-3</v>
      </c>
      <c r="P172" s="28">
        <f>((G172+L172)/2)</f>
        <v>0</v>
      </c>
      <c r="Q172" s="27">
        <f t="shared" si="24"/>
        <v>0</v>
      </c>
      <c r="R172" s="26">
        <f t="shared" si="27"/>
        <v>0</v>
      </c>
      <c r="S172" s="26"/>
    </row>
    <row r="173" spans="1:19" x14ac:dyDescent="0.25">
      <c r="A173">
        <v>172</v>
      </c>
      <c r="B173" s="29">
        <v>133</v>
      </c>
      <c r="C173" s="16" t="s">
        <v>216</v>
      </c>
      <c r="D173" s="17"/>
      <c r="E173" s="30">
        <v>0.99909999999999999</v>
      </c>
      <c r="F173" s="19">
        <f t="shared" si="18"/>
        <v>0</v>
      </c>
      <c r="G173" s="20">
        <f t="shared" si="19"/>
        <v>0</v>
      </c>
      <c r="H173" s="106"/>
      <c r="I173" s="17"/>
      <c r="J173" s="18">
        <v>0.99739999999999995</v>
      </c>
      <c r="K173" s="22">
        <f t="shared" si="20"/>
        <v>0</v>
      </c>
      <c r="L173" s="24">
        <f t="shared" si="21"/>
        <v>0</v>
      </c>
      <c r="M173" s="178"/>
      <c r="N173" s="18">
        <f t="shared" si="22"/>
        <v>0.99824999999999997</v>
      </c>
      <c r="O173" s="179">
        <f t="shared" si="28"/>
        <v>1.7500000000000293E-3</v>
      </c>
      <c r="P173" s="28">
        <f>(G173+L173)/2</f>
        <v>0</v>
      </c>
      <c r="Q173" s="27">
        <f t="shared" si="24"/>
        <v>0</v>
      </c>
      <c r="R173" s="26">
        <f t="shared" si="27"/>
        <v>0</v>
      </c>
    </row>
    <row r="174" spans="1:19" x14ac:dyDescent="0.25">
      <c r="A174">
        <v>173</v>
      </c>
      <c r="B174" s="29">
        <v>88</v>
      </c>
      <c r="C174" s="16" t="s">
        <v>215</v>
      </c>
      <c r="D174" s="17"/>
      <c r="E174" s="18">
        <v>0.99960000000000004</v>
      </c>
      <c r="F174" s="19">
        <f t="shared" si="18"/>
        <v>0</v>
      </c>
      <c r="G174" s="20">
        <f t="shared" si="19"/>
        <v>0</v>
      </c>
      <c r="H174" s="106"/>
      <c r="I174" s="17"/>
      <c r="J174" s="18">
        <v>0.99809999999999999</v>
      </c>
      <c r="K174" s="22">
        <f t="shared" si="20"/>
        <v>0</v>
      </c>
      <c r="L174" s="24">
        <f t="shared" si="21"/>
        <v>0</v>
      </c>
      <c r="M174" s="178"/>
      <c r="N174" s="18">
        <f t="shared" si="22"/>
        <v>0.99885000000000002</v>
      </c>
      <c r="O174" s="179">
        <f t="shared" si="28"/>
        <v>1.1499999999999844E-3</v>
      </c>
      <c r="P174" s="28">
        <f>(G174+L174)/2</f>
        <v>0</v>
      </c>
      <c r="Q174" s="27">
        <f t="shared" si="24"/>
        <v>0</v>
      </c>
      <c r="R174" s="26">
        <f t="shared" si="27"/>
        <v>0</v>
      </c>
    </row>
    <row r="175" spans="1:19" x14ac:dyDescent="0.25">
      <c r="A175">
        <v>174</v>
      </c>
      <c r="B175" s="29" t="s">
        <v>47</v>
      </c>
      <c r="C175" s="16" t="s">
        <v>48</v>
      </c>
      <c r="D175" s="17"/>
      <c r="E175" s="18">
        <v>0.99980000000000002</v>
      </c>
      <c r="F175" s="19">
        <f t="shared" si="18"/>
        <v>0</v>
      </c>
      <c r="G175" s="20">
        <f t="shared" si="19"/>
        <v>0</v>
      </c>
      <c r="H175" s="106"/>
      <c r="I175" s="17"/>
      <c r="J175" s="18">
        <v>0.998</v>
      </c>
      <c r="K175" s="22">
        <f t="shared" si="20"/>
        <v>0</v>
      </c>
      <c r="L175" s="24">
        <f t="shared" si="21"/>
        <v>0</v>
      </c>
      <c r="M175" s="178"/>
      <c r="N175" s="18">
        <f t="shared" si="22"/>
        <v>0.99890000000000001</v>
      </c>
      <c r="O175" s="179">
        <f t="shared" si="28"/>
        <v>1.0999999999999899E-3</v>
      </c>
      <c r="P175" s="28">
        <f>((G175+L175)/2)</f>
        <v>0</v>
      </c>
      <c r="Q175" s="27">
        <f t="shared" si="24"/>
        <v>0</v>
      </c>
      <c r="R175" s="26">
        <f t="shared" si="27"/>
        <v>0</v>
      </c>
    </row>
    <row r="176" spans="1:19" x14ac:dyDescent="0.25">
      <c r="A176">
        <v>175</v>
      </c>
      <c r="B176" s="29">
        <v>134</v>
      </c>
      <c r="C176" s="16" t="s">
        <v>217</v>
      </c>
      <c r="D176" s="17"/>
      <c r="E176" s="18">
        <v>0.999</v>
      </c>
      <c r="F176" s="19">
        <f t="shared" si="18"/>
        <v>0</v>
      </c>
      <c r="G176" s="20">
        <f t="shared" si="19"/>
        <v>0</v>
      </c>
      <c r="H176" s="106"/>
      <c r="I176" s="17"/>
      <c r="J176" s="18">
        <v>0.999</v>
      </c>
      <c r="K176" s="22">
        <f t="shared" si="20"/>
        <v>0</v>
      </c>
      <c r="L176" s="24">
        <f t="shared" si="21"/>
        <v>0</v>
      </c>
      <c r="M176" s="178"/>
      <c r="N176" s="18">
        <f t="shared" si="22"/>
        <v>0.999</v>
      </c>
      <c r="O176" s="179">
        <f t="shared" si="28"/>
        <v>1.0000000000000009E-3</v>
      </c>
      <c r="P176" s="28">
        <f>(G176+L176)/2</f>
        <v>0</v>
      </c>
      <c r="Q176" s="27">
        <f t="shared" si="24"/>
        <v>0</v>
      </c>
      <c r="R176" s="26">
        <f t="shared" si="27"/>
        <v>0</v>
      </c>
    </row>
    <row r="177" spans="1:18" x14ac:dyDescent="0.25">
      <c r="A177">
        <v>176</v>
      </c>
      <c r="B177" s="29">
        <v>140</v>
      </c>
      <c r="C177" s="16" t="s">
        <v>169</v>
      </c>
      <c r="D177" s="17"/>
      <c r="E177" s="18">
        <v>0.99880000000000002</v>
      </c>
      <c r="F177" s="19">
        <f t="shared" si="18"/>
        <v>0</v>
      </c>
      <c r="G177" s="20">
        <f t="shared" si="19"/>
        <v>0</v>
      </c>
      <c r="H177" s="106"/>
      <c r="I177" s="17"/>
      <c r="J177" s="18">
        <v>0.99960000000000004</v>
      </c>
      <c r="K177" s="22">
        <f t="shared" si="20"/>
        <v>0</v>
      </c>
      <c r="L177" s="24">
        <f t="shared" si="21"/>
        <v>0</v>
      </c>
      <c r="M177" s="178"/>
      <c r="N177" s="18">
        <f t="shared" si="22"/>
        <v>0.99920000000000009</v>
      </c>
      <c r="O177" s="179">
        <f t="shared" si="28"/>
        <v>7.9999999999991189E-4</v>
      </c>
      <c r="P177" s="28">
        <f>(G177+L177)/2</f>
        <v>0</v>
      </c>
      <c r="Q177" s="27">
        <f t="shared" si="24"/>
        <v>0</v>
      </c>
      <c r="R177" s="26">
        <f t="shared" si="27"/>
        <v>0</v>
      </c>
    </row>
    <row r="178" spans="1:18" x14ac:dyDescent="0.25">
      <c r="A178">
        <v>177</v>
      </c>
      <c r="B178" s="29">
        <v>139</v>
      </c>
      <c r="C178" s="16" t="s">
        <v>220</v>
      </c>
      <c r="D178" s="17"/>
      <c r="E178" s="18">
        <v>0.99990000000000001</v>
      </c>
      <c r="F178" s="19">
        <f t="shared" si="18"/>
        <v>0</v>
      </c>
      <c r="G178" s="20">
        <f t="shared" si="19"/>
        <v>0</v>
      </c>
      <c r="H178" s="106"/>
      <c r="I178" s="17"/>
      <c r="J178" s="18">
        <v>0.99850000000000005</v>
      </c>
      <c r="K178" s="22">
        <f t="shared" si="20"/>
        <v>0</v>
      </c>
      <c r="L178" s="24">
        <f t="shared" si="21"/>
        <v>0</v>
      </c>
      <c r="M178" s="178"/>
      <c r="N178" s="18">
        <f t="shared" si="22"/>
        <v>0.99920000000000009</v>
      </c>
      <c r="O178" s="179">
        <f t="shared" si="28"/>
        <v>7.9999999999991189E-4</v>
      </c>
      <c r="P178" s="28">
        <f>(G178+L178)/2</f>
        <v>0</v>
      </c>
      <c r="Q178" s="27">
        <f t="shared" si="24"/>
        <v>0</v>
      </c>
      <c r="R178" s="26">
        <f t="shared" si="27"/>
        <v>0</v>
      </c>
    </row>
    <row r="179" spans="1:18" x14ac:dyDescent="0.25">
      <c r="A179">
        <v>178</v>
      </c>
      <c r="B179" s="29">
        <v>175</v>
      </c>
      <c r="C179" s="16" t="s">
        <v>138</v>
      </c>
      <c r="D179" s="44"/>
      <c r="E179" s="31">
        <v>0.99880000000000002</v>
      </c>
      <c r="F179" s="19">
        <f t="shared" si="18"/>
        <v>0</v>
      </c>
      <c r="G179" s="20">
        <f t="shared" si="19"/>
        <v>0</v>
      </c>
      <c r="H179" s="47"/>
      <c r="I179" s="46"/>
      <c r="J179" s="31">
        <v>0.99970000000000003</v>
      </c>
      <c r="K179" s="22">
        <f t="shared" si="20"/>
        <v>0</v>
      </c>
      <c r="L179" s="24">
        <f t="shared" si="21"/>
        <v>0</v>
      </c>
      <c r="M179" s="178"/>
      <c r="N179" s="18">
        <f t="shared" si="22"/>
        <v>0.99924999999999997</v>
      </c>
      <c r="O179" s="179">
        <f t="shared" si="28"/>
        <v>7.5000000000002842E-4</v>
      </c>
      <c r="P179" s="28">
        <f>((G179+L179)/2)</f>
        <v>0</v>
      </c>
      <c r="Q179" s="27">
        <f t="shared" si="24"/>
        <v>0</v>
      </c>
      <c r="R179" s="26">
        <f t="shared" si="27"/>
        <v>0</v>
      </c>
    </row>
    <row r="180" spans="1:18" x14ac:dyDescent="0.25">
      <c r="A180">
        <v>179</v>
      </c>
      <c r="B180" s="29">
        <v>135</v>
      </c>
      <c r="C180" s="16" t="s">
        <v>218</v>
      </c>
      <c r="D180" s="17"/>
      <c r="E180" s="18">
        <v>0.99919999999999998</v>
      </c>
      <c r="F180" s="19">
        <f t="shared" si="18"/>
        <v>0</v>
      </c>
      <c r="G180" s="20">
        <f t="shared" si="19"/>
        <v>0</v>
      </c>
      <c r="H180" s="106"/>
      <c r="I180" s="17"/>
      <c r="J180" s="18">
        <v>0.99929999999999997</v>
      </c>
      <c r="K180" s="22">
        <f t="shared" si="20"/>
        <v>0</v>
      </c>
      <c r="L180" s="24">
        <f t="shared" si="21"/>
        <v>0</v>
      </c>
      <c r="M180" s="178"/>
      <c r="N180" s="18">
        <f t="shared" si="22"/>
        <v>0.99924999999999997</v>
      </c>
      <c r="O180" s="179">
        <f t="shared" si="28"/>
        <v>7.5000000000002842E-4</v>
      </c>
      <c r="P180" s="28">
        <f>(G180+L180)/2</f>
        <v>0</v>
      </c>
      <c r="Q180" s="27">
        <f t="shared" si="24"/>
        <v>0</v>
      </c>
      <c r="R180" s="26">
        <f t="shared" si="27"/>
        <v>0</v>
      </c>
    </row>
    <row r="181" spans="1:18" x14ac:dyDescent="0.25">
      <c r="A181">
        <v>180</v>
      </c>
      <c r="B181" s="29">
        <v>132</v>
      </c>
      <c r="C181" s="16" t="s">
        <v>73</v>
      </c>
      <c r="D181" s="17"/>
      <c r="E181" s="31">
        <v>0.99929999999999997</v>
      </c>
      <c r="F181" s="19">
        <f t="shared" si="18"/>
        <v>0</v>
      </c>
      <c r="G181" s="20">
        <f t="shared" si="19"/>
        <v>0</v>
      </c>
      <c r="H181" s="181"/>
      <c r="I181" s="17"/>
      <c r="J181" s="33">
        <v>0.99929999999999997</v>
      </c>
      <c r="K181" s="22">
        <f t="shared" si="20"/>
        <v>0</v>
      </c>
      <c r="L181" s="24">
        <f t="shared" si="21"/>
        <v>0</v>
      </c>
      <c r="M181" s="178"/>
      <c r="N181" s="18">
        <f t="shared" si="22"/>
        <v>0.99929999999999997</v>
      </c>
      <c r="O181" s="179">
        <f t="shared" si="28"/>
        <v>7.0000000000003393E-4</v>
      </c>
      <c r="P181" s="28">
        <f>((G181+L181)/2)</f>
        <v>0</v>
      </c>
      <c r="Q181" s="27">
        <f t="shared" si="24"/>
        <v>0</v>
      </c>
      <c r="R181" s="26">
        <f t="shared" si="27"/>
        <v>0</v>
      </c>
    </row>
    <row r="182" spans="1:18" x14ac:dyDescent="0.25">
      <c r="A182">
        <v>181</v>
      </c>
      <c r="B182" s="29" t="s">
        <v>267</v>
      </c>
      <c r="C182" s="16" t="s">
        <v>268</v>
      </c>
      <c r="D182" s="17"/>
      <c r="E182" s="18">
        <v>0.99909999999999999</v>
      </c>
      <c r="F182" s="19">
        <f t="shared" si="18"/>
        <v>0</v>
      </c>
      <c r="G182" s="20">
        <f t="shared" si="19"/>
        <v>0</v>
      </c>
      <c r="H182" s="106"/>
      <c r="I182" s="17"/>
      <c r="J182" s="18">
        <v>0.99950000000000006</v>
      </c>
      <c r="K182" s="22">
        <f t="shared" si="20"/>
        <v>0</v>
      </c>
      <c r="L182" s="24">
        <f t="shared" si="21"/>
        <v>0</v>
      </c>
      <c r="M182" s="178"/>
      <c r="N182" s="18">
        <f t="shared" si="22"/>
        <v>0.99930000000000008</v>
      </c>
      <c r="O182" s="179">
        <f t="shared" si="28"/>
        <v>6.9999999999992291E-4</v>
      </c>
      <c r="P182" s="28">
        <f>((G182+L182)/2)</f>
        <v>0</v>
      </c>
      <c r="Q182" s="27">
        <f t="shared" si="24"/>
        <v>0</v>
      </c>
      <c r="R182" s="26">
        <f t="shared" si="27"/>
        <v>0</v>
      </c>
    </row>
    <row r="183" spans="1:18" x14ac:dyDescent="0.25">
      <c r="A183">
        <v>182</v>
      </c>
      <c r="B183" s="29" t="s">
        <v>265</v>
      </c>
      <c r="C183" s="16" t="s">
        <v>266</v>
      </c>
      <c r="D183" s="17"/>
      <c r="E183" s="18">
        <v>0.99970000000000003</v>
      </c>
      <c r="F183" s="19">
        <f t="shared" si="18"/>
        <v>0</v>
      </c>
      <c r="G183" s="20">
        <f t="shared" si="19"/>
        <v>0</v>
      </c>
      <c r="H183" s="106"/>
      <c r="I183" s="17"/>
      <c r="J183" s="18">
        <v>0.99960000000000004</v>
      </c>
      <c r="K183" s="22">
        <f t="shared" si="20"/>
        <v>0</v>
      </c>
      <c r="L183" s="24">
        <f t="shared" si="21"/>
        <v>0</v>
      </c>
      <c r="M183" s="178"/>
      <c r="N183" s="18">
        <f t="shared" si="22"/>
        <v>0.99965000000000004</v>
      </c>
      <c r="O183" s="179">
        <f t="shared" si="28"/>
        <v>3.4999999999996145E-4</v>
      </c>
      <c r="P183" s="28">
        <f>((G183+L183)/2)</f>
        <v>0</v>
      </c>
      <c r="Q183" s="27">
        <f t="shared" si="24"/>
        <v>0</v>
      </c>
      <c r="R183" s="26">
        <f t="shared" si="27"/>
        <v>0</v>
      </c>
    </row>
    <row r="184" spans="1:18" x14ac:dyDescent="0.25">
      <c r="A184">
        <v>183</v>
      </c>
      <c r="B184" s="29">
        <v>37</v>
      </c>
      <c r="C184" s="16" t="s">
        <v>93</v>
      </c>
      <c r="D184" s="17"/>
      <c r="E184" s="30">
        <v>0.99970000000000003</v>
      </c>
      <c r="F184" s="19">
        <f t="shared" si="18"/>
        <v>0</v>
      </c>
      <c r="G184" s="20">
        <f t="shared" si="19"/>
        <v>0</v>
      </c>
      <c r="H184" s="47"/>
      <c r="I184" s="17"/>
      <c r="J184" s="30">
        <v>0.99990000000000001</v>
      </c>
      <c r="K184" s="22">
        <f t="shared" si="20"/>
        <v>0</v>
      </c>
      <c r="L184" s="24">
        <f t="shared" si="21"/>
        <v>0</v>
      </c>
      <c r="M184" s="178"/>
      <c r="N184" s="18">
        <f t="shared" si="22"/>
        <v>0.99980000000000002</v>
      </c>
      <c r="O184" s="179">
        <f t="shared" si="28"/>
        <v>1.9999999999997797E-4</v>
      </c>
      <c r="P184" s="28">
        <f>((G184+L184)/2)</f>
        <v>0</v>
      </c>
      <c r="Q184" s="27">
        <f t="shared" si="24"/>
        <v>0</v>
      </c>
      <c r="R184" s="26">
        <f t="shared" si="27"/>
        <v>0</v>
      </c>
    </row>
    <row r="185" spans="1:18" x14ac:dyDescent="0.25">
      <c r="A185">
        <v>184</v>
      </c>
      <c r="B185" s="29" t="s">
        <v>175</v>
      </c>
      <c r="C185" s="16" t="s">
        <v>176</v>
      </c>
      <c r="D185" s="17"/>
      <c r="E185" s="18">
        <v>0.99980000000000002</v>
      </c>
      <c r="F185" s="19">
        <f t="shared" si="18"/>
        <v>0</v>
      </c>
      <c r="G185" s="20">
        <f t="shared" si="19"/>
        <v>0</v>
      </c>
      <c r="H185" s="106"/>
      <c r="I185" s="17"/>
      <c r="J185" s="18">
        <v>0.99980000000000002</v>
      </c>
      <c r="K185" s="22">
        <f t="shared" si="20"/>
        <v>0</v>
      </c>
      <c r="L185" s="24">
        <f t="shared" si="21"/>
        <v>0</v>
      </c>
      <c r="M185" s="178"/>
      <c r="N185" s="18">
        <f t="shared" si="22"/>
        <v>0.99980000000000002</v>
      </c>
      <c r="O185" s="179">
        <f t="shared" si="28"/>
        <v>1.9999999999997797E-4</v>
      </c>
      <c r="P185" s="28">
        <f>(G185+L185)/2</f>
        <v>0</v>
      </c>
      <c r="Q185" s="27">
        <f t="shared" si="24"/>
        <v>0</v>
      </c>
      <c r="R185" s="26">
        <f t="shared" si="27"/>
        <v>0</v>
      </c>
    </row>
    <row r="186" spans="1:18" x14ac:dyDescent="0.25">
      <c r="A186">
        <v>185</v>
      </c>
      <c r="B186" s="29" t="s">
        <v>223</v>
      </c>
      <c r="C186" s="16" t="s">
        <v>224</v>
      </c>
      <c r="D186" s="17"/>
      <c r="E186" s="18">
        <v>0.99990000000000001</v>
      </c>
      <c r="F186" s="19">
        <f t="shared" si="18"/>
        <v>0</v>
      </c>
      <c r="G186" s="20">
        <f t="shared" si="19"/>
        <v>0</v>
      </c>
      <c r="H186" s="106"/>
      <c r="I186" s="17"/>
      <c r="J186" s="18">
        <v>0.99970000000000003</v>
      </c>
      <c r="K186" s="22">
        <f t="shared" si="20"/>
        <v>0</v>
      </c>
      <c r="L186" s="24">
        <f t="shared" si="21"/>
        <v>0</v>
      </c>
      <c r="M186" s="178"/>
      <c r="N186" s="18">
        <f t="shared" si="22"/>
        <v>0.99980000000000002</v>
      </c>
      <c r="O186" s="179">
        <f t="shared" si="28"/>
        <v>1.9999999999997797E-4</v>
      </c>
      <c r="P186" s="28">
        <f>((G186+L186)/2)</f>
        <v>0</v>
      </c>
      <c r="Q186" s="27">
        <f t="shared" si="24"/>
        <v>0</v>
      </c>
      <c r="R186" s="26">
        <f t="shared" si="27"/>
        <v>0</v>
      </c>
    </row>
    <row r="187" spans="1:18" x14ac:dyDescent="0.25">
      <c r="A187">
        <v>186</v>
      </c>
      <c r="B187" s="29" t="s">
        <v>251</v>
      </c>
      <c r="C187" s="16" t="s">
        <v>252</v>
      </c>
      <c r="D187" s="17"/>
      <c r="E187" s="18">
        <v>0.99980000000000002</v>
      </c>
      <c r="F187" s="19">
        <f t="shared" si="18"/>
        <v>0</v>
      </c>
      <c r="G187" s="20">
        <f t="shared" si="19"/>
        <v>0</v>
      </c>
      <c r="H187" s="106"/>
      <c r="I187" s="17"/>
      <c r="J187" s="18">
        <v>0.99990000000000001</v>
      </c>
      <c r="K187" s="22">
        <f t="shared" si="20"/>
        <v>0</v>
      </c>
      <c r="L187" s="24">
        <f t="shared" si="21"/>
        <v>0</v>
      </c>
      <c r="M187" s="178"/>
      <c r="N187" s="18">
        <f t="shared" si="22"/>
        <v>0.99985000000000002</v>
      </c>
      <c r="O187" s="179">
        <f t="shared" si="28"/>
        <v>1.4999999999998348E-4</v>
      </c>
      <c r="P187" s="28">
        <f>((G187+L187)/2)</f>
        <v>0</v>
      </c>
      <c r="Q187" s="27">
        <f t="shared" si="24"/>
        <v>0</v>
      </c>
      <c r="R187" s="26">
        <f t="shared" si="27"/>
        <v>0</v>
      </c>
    </row>
    <row r="188" spans="1:18" x14ac:dyDescent="0.25">
      <c r="A188">
        <v>187</v>
      </c>
      <c r="B188" s="29" t="s">
        <v>40</v>
      </c>
      <c r="C188" s="16" t="s">
        <v>41</v>
      </c>
      <c r="D188" s="17"/>
      <c r="E188" s="18">
        <v>0.99990000000000001</v>
      </c>
      <c r="F188" s="19">
        <f t="shared" si="18"/>
        <v>0</v>
      </c>
      <c r="G188" s="20">
        <f t="shared" si="19"/>
        <v>0</v>
      </c>
      <c r="H188" s="106"/>
      <c r="I188" s="17"/>
      <c r="J188" s="18">
        <v>0.99990000000000001</v>
      </c>
      <c r="K188" s="22">
        <f t="shared" si="20"/>
        <v>0</v>
      </c>
      <c r="L188" s="24">
        <f t="shared" si="21"/>
        <v>0</v>
      </c>
      <c r="M188" s="178"/>
      <c r="N188" s="18">
        <f t="shared" si="22"/>
        <v>0.99990000000000001</v>
      </c>
      <c r="O188" s="179">
        <f t="shared" si="28"/>
        <v>9.9999999999988987E-5</v>
      </c>
      <c r="P188" s="28">
        <f>((G188+L188)/2)</f>
        <v>0</v>
      </c>
      <c r="Q188" s="27">
        <f t="shared" si="24"/>
        <v>0</v>
      </c>
      <c r="R188" s="26">
        <f t="shared" si="27"/>
        <v>0</v>
      </c>
    </row>
    <row r="189" spans="1:18" x14ac:dyDescent="0.25">
      <c r="A189">
        <v>188</v>
      </c>
      <c r="B189" s="29" t="s">
        <v>103</v>
      </c>
      <c r="C189" s="16" t="s">
        <v>104</v>
      </c>
      <c r="D189" s="17"/>
      <c r="E189" s="18">
        <v>0.99990000000000001</v>
      </c>
      <c r="F189" s="19">
        <f t="shared" si="18"/>
        <v>0</v>
      </c>
      <c r="G189" s="20">
        <f t="shared" si="19"/>
        <v>0</v>
      </c>
      <c r="H189" s="106"/>
      <c r="I189" s="17"/>
      <c r="J189" s="18">
        <v>0.99990000000000001</v>
      </c>
      <c r="K189" s="22">
        <f t="shared" si="20"/>
        <v>0</v>
      </c>
      <c r="L189" s="24">
        <f t="shared" si="21"/>
        <v>0</v>
      </c>
      <c r="M189" s="178"/>
      <c r="N189" s="18">
        <f t="shared" si="22"/>
        <v>0.99990000000000001</v>
      </c>
      <c r="O189" s="179">
        <f t="shared" si="28"/>
        <v>9.9999999999988987E-5</v>
      </c>
      <c r="P189" s="28">
        <f>((G189+L189)/2)</f>
        <v>0</v>
      </c>
      <c r="Q189" s="27">
        <f t="shared" si="24"/>
        <v>0</v>
      </c>
      <c r="R189" s="26">
        <f t="shared" si="27"/>
        <v>0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189"/>
  <sheetViews>
    <sheetView zoomScale="85" zoomScaleNormal="85" workbookViewId="0">
      <selection activeCell="C1" sqref="C1"/>
    </sheetView>
  </sheetViews>
  <sheetFormatPr defaultRowHeight="15" x14ac:dyDescent="0.25"/>
  <cols>
    <col min="1" max="1" width="5.5703125" customWidth="1"/>
    <col min="3" max="3" width="23.140625" bestFit="1" customWidth="1"/>
    <col min="8" max="8" width="13.140625" customWidth="1"/>
  </cols>
  <sheetData>
    <row r="1" spans="2:18" ht="132.75" x14ac:dyDescent="0.25">
      <c r="B1" s="60"/>
      <c r="C1" s="61" t="s">
        <v>451</v>
      </c>
      <c r="D1" s="170" t="s">
        <v>294</v>
      </c>
      <c r="E1" s="63" t="s">
        <v>449</v>
      </c>
      <c r="F1" s="64" t="s">
        <v>448</v>
      </c>
      <c r="G1" s="65" t="s">
        <v>297</v>
      </c>
      <c r="H1" s="172"/>
      <c r="I1" s="68" t="s">
        <v>294</v>
      </c>
      <c r="J1" s="63" t="s">
        <v>449</v>
      </c>
      <c r="K1" s="64" t="s">
        <v>296</v>
      </c>
      <c r="L1" s="70" t="s">
        <v>297</v>
      </c>
      <c r="M1" s="171"/>
      <c r="N1" s="63" t="s">
        <v>388</v>
      </c>
      <c r="O1" s="174" t="s">
        <v>389</v>
      </c>
      <c r="P1" s="74" t="s">
        <v>390</v>
      </c>
      <c r="Q1" s="73" t="s">
        <v>391</v>
      </c>
      <c r="R1" s="72" t="s">
        <v>309</v>
      </c>
    </row>
    <row r="2" spans="2:18" x14ac:dyDescent="0.25">
      <c r="B2" s="87" t="s">
        <v>314</v>
      </c>
      <c r="C2" s="88" t="s">
        <v>315</v>
      </c>
      <c r="D2" s="89">
        <v>42767</v>
      </c>
      <c r="E2" s="90"/>
      <c r="F2" s="91"/>
      <c r="G2" s="92"/>
      <c r="H2" s="175"/>
      <c r="I2" s="95">
        <v>42917</v>
      </c>
      <c r="J2" s="90"/>
      <c r="K2" s="96"/>
      <c r="L2" s="97"/>
      <c r="M2" s="175"/>
      <c r="N2" s="90"/>
      <c r="O2" s="177"/>
      <c r="P2" s="28"/>
      <c r="Q2" s="99"/>
      <c r="R2" s="26"/>
    </row>
    <row r="3" spans="2:18" x14ac:dyDescent="0.25">
      <c r="B3" s="29" t="s">
        <v>159</v>
      </c>
      <c r="C3" s="16" t="s">
        <v>160</v>
      </c>
      <c r="D3" s="17"/>
      <c r="E3" s="18">
        <v>0.92430000000000001</v>
      </c>
      <c r="F3" s="19">
        <f t="shared" ref="F3:F66" si="0">D3*E3</f>
        <v>0</v>
      </c>
      <c r="G3" s="20">
        <f t="shared" ref="G3:G66" si="1">D3-F3</f>
        <v>0</v>
      </c>
      <c r="H3" s="194">
        <v>0.31069999999999998</v>
      </c>
      <c r="I3" s="17"/>
      <c r="J3" s="18">
        <v>0.62670000000000003</v>
      </c>
      <c r="K3" s="22">
        <f t="shared" ref="K3:K66" si="2">I3*J3</f>
        <v>0</v>
      </c>
      <c r="L3" s="24">
        <f t="shared" ref="L3:L66" si="3">I3-K3</f>
        <v>0</v>
      </c>
      <c r="M3" s="195">
        <v>4.99E-2</v>
      </c>
      <c r="N3" s="18">
        <f t="shared" ref="N3:N66" si="4">(E3+J3)/2</f>
        <v>0.77550000000000008</v>
      </c>
      <c r="O3" s="179">
        <f t="shared" ref="O3:O66" si="5">(1-N3)</f>
        <v>0.22449999999999992</v>
      </c>
      <c r="P3" s="28">
        <f>(G3+L3)/2</f>
        <v>0</v>
      </c>
      <c r="Q3" s="27">
        <f t="shared" ref="Q3:Q66" si="6">G3+L3</f>
        <v>0</v>
      </c>
      <c r="R3" s="26">
        <f t="shared" ref="R3:R66" si="7">((D3+I3)/2)</f>
        <v>0</v>
      </c>
    </row>
    <row r="4" spans="2:18" ht="26.25" x14ac:dyDescent="0.25">
      <c r="B4" s="29" t="s">
        <v>342</v>
      </c>
      <c r="C4" s="16" t="s">
        <v>259</v>
      </c>
      <c r="D4" s="17"/>
      <c r="E4" s="18">
        <v>0.95230000000000004</v>
      </c>
      <c r="F4" s="19">
        <f t="shared" si="0"/>
        <v>0</v>
      </c>
      <c r="G4" s="20">
        <f t="shared" si="1"/>
        <v>0</v>
      </c>
      <c r="H4" s="106"/>
      <c r="I4" s="17"/>
      <c r="J4" s="18">
        <v>0.96660000000000001</v>
      </c>
      <c r="K4" s="22">
        <f>I4*J4</f>
        <v>0</v>
      </c>
      <c r="L4" s="24">
        <f t="shared" si="3"/>
        <v>0</v>
      </c>
      <c r="M4" s="178"/>
      <c r="N4" s="18">
        <f t="shared" si="4"/>
        <v>0.95945000000000003</v>
      </c>
      <c r="O4" s="179">
        <f t="shared" si="5"/>
        <v>4.0549999999999975E-2</v>
      </c>
      <c r="P4" s="28">
        <f>((G4+L4)/2)</f>
        <v>0</v>
      </c>
      <c r="Q4" s="27">
        <f t="shared" si="6"/>
        <v>0</v>
      </c>
      <c r="R4" s="26">
        <f t="shared" si="7"/>
        <v>0</v>
      </c>
    </row>
    <row r="5" spans="2:18" x14ac:dyDescent="0.25">
      <c r="B5" s="29" t="s">
        <v>341</v>
      </c>
      <c r="C5" s="16" t="s">
        <v>238</v>
      </c>
      <c r="D5" s="17"/>
      <c r="E5" s="18">
        <v>0.95009999999999994</v>
      </c>
      <c r="F5" s="19">
        <f>D5*E5</f>
        <v>0</v>
      </c>
      <c r="G5" s="20">
        <f t="shared" si="1"/>
        <v>0</v>
      </c>
      <c r="H5" s="106"/>
      <c r="I5" s="17"/>
      <c r="J5" s="18">
        <v>0.93159999999999998</v>
      </c>
      <c r="K5" s="22">
        <f t="shared" si="2"/>
        <v>0</v>
      </c>
      <c r="L5" s="24">
        <f t="shared" si="3"/>
        <v>0</v>
      </c>
      <c r="M5" s="178"/>
      <c r="N5" s="18">
        <f t="shared" si="4"/>
        <v>0.94084999999999996</v>
      </c>
      <c r="O5" s="179">
        <f t="shared" si="5"/>
        <v>5.9150000000000036E-2</v>
      </c>
      <c r="P5" s="28">
        <f>((G5+L5)/2)</f>
        <v>0</v>
      </c>
      <c r="Q5" s="27">
        <f t="shared" si="6"/>
        <v>0</v>
      </c>
      <c r="R5" s="26">
        <f t="shared" si="7"/>
        <v>0</v>
      </c>
    </row>
    <row r="6" spans="2:18" x14ac:dyDescent="0.25">
      <c r="B6" s="29" t="s">
        <v>179</v>
      </c>
      <c r="C6" s="16" t="s">
        <v>180</v>
      </c>
      <c r="D6" s="17"/>
      <c r="E6" s="18">
        <v>0.9506</v>
      </c>
      <c r="F6" s="19">
        <f>D6*E6</f>
        <v>0</v>
      </c>
      <c r="G6" s="20">
        <f t="shared" si="1"/>
        <v>0</v>
      </c>
      <c r="H6" s="106"/>
      <c r="I6" s="17"/>
      <c r="J6" s="18">
        <v>0.94320000000000004</v>
      </c>
      <c r="K6" s="22">
        <f t="shared" si="2"/>
        <v>0</v>
      </c>
      <c r="L6" s="24">
        <f t="shared" si="3"/>
        <v>0</v>
      </c>
      <c r="M6" s="178"/>
      <c r="N6" s="18">
        <f t="shared" si="4"/>
        <v>0.94690000000000007</v>
      </c>
      <c r="O6" s="179">
        <f t="shared" si="5"/>
        <v>5.3099999999999925E-2</v>
      </c>
      <c r="P6" s="28">
        <f>(G6+L6)/2</f>
        <v>0</v>
      </c>
      <c r="Q6" s="27">
        <f t="shared" si="6"/>
        <v>0</v>
      </c>
      <c r="R6" s="26">
        <f t="shared" si="7"/>
        <v>0</v>
      </c>
    </row>
    <row r="7" spans="2:18" x14ac:dyDescent="0.25">
      <c r="B7" s="29" t="s">
        <v>198</v>
      </c>
      <c r="C7" s="16" t="s">
        <v>199</v>
      </c>
      <c r="D7" s="17"/>
      <c r="E7" s="18">
        <v>0.93940000000000001</v>
      </c>
      <c r="F7" s="19">
        <f t="shared" si="0"/>
        <v>0</v>
      </c>
      <c r="G7" s="20">
        <f t="shared" si="1"/>
        <v>0</v>
      </c>
      <c r="H7" s="106"/>
      <c r="I7" s="17"/>
      <c r="J7" s="18">
        <v>0.95389999999999997</v>
      </c>
      <c r="K7" s="22">
        <f t="shared" si="2"/>
        <v>0</v>
      </c>
      <c r="L7" s="24">
        <f t="shared" si="3"/>
        <v>0</v>
      </c>
      <c r="M7" s="178"/>
      <c r="N7" s="18">
        <f t="shared" si="4"/>
        <v>0.94664999999999999</v>
      </c>
      <c r="O7" s="179">
        <f t="shared" si="5"/>
        <v>5.3350000000000009E-2</v>
      </c>
      <c r="P7" s="28">
        <f>(G7+L7)/2</f>
        <v>0</v>
      </c>
      <c r="Q7" s="27">
        <f t="shared" si="6"/>
        <v>0</v>
      </c>
      <c r="R7" s="26">
        <f t="shared" si="7"/>
        <v>0</v>
      </c>
    </row>
    <row r="8" spans="2:18" ht="26.25" x14ac:dyDescent="0.25">
      <c r="B8" s="29" t="s">
        <v>347</v>
      </c>
      <c r="C8" s="16" t="s">
        <v>285</v>
      </c>
      <c r="D8" s="17"/>
      <c r="E8" s="18">
        <v>0.94950000000000001</v>
      </c>
      <c r="F8" s="19">
        <f t="shared" si="0"/>
        <v>0</v>
      </c>
      <c r="G8" s="20">
        <f t="shared" si="1"/>
        <v>0</v>
      </c>
      <c r="H8" s="106"/>
      <c r="I8" s="17"/>
      <c r="J8" s="18">
        <v>0.9657</v>
      </c>
      <c r="K8" s="22">
        <f t="shared" si="2"/>
        <v>0</v>
      </c>
      <c r="L8" s="24">
        <f t="shared" si="3"/>
        <v>0</v>
      </c>
      <c r="M8" s="178"/>
      <c r="N8" s="18">
        <f t="shared" si="4"/>
        <v>0.95760000000000001</v>
      </c>
      <c r="O8" s="179">
        <f t="shared" si="5"/>
        <v>4.2399999999999993E-2</v>
      </c>
      <c r="P8" s="28">
        <f t="shared" ref="P8:P21" si="8">((G8+L8)/2)</f>
        <v>0</v>
      </c>
      <c r="Q8" s="27">
        <f t="shared" si="6"/>
        <v>0</v>
      </c>
      <c r="R8" s="26">
        <f t="shared" si="7"/>
        <v>0</v>
      </c>
    </row>
    <row r="9" spans="2:18" ht="26.25" x14ac:dyDescent="0.25">
      <c r="B9" s="29" t="s">
        <v>276</v>
      </c>
      <c r="C9" s="16" t="s">
        <v>277</v>
      </c>
      <c r="D9" s="17"/>
      <c r="E9" s="18">
        <v>0.94159999999999999</v>
      </c>
      <c r="F9" s="19">
        <f t="shared" si="0"/>
        <v>0</v>
      </c>
      <c r="G9" s="20">
        <f t="shared" si="1"/>
        <v>0</v>
      </c>
      <c r="H9" s="106"/>
      <c r="I9" s="17"/>
      <c r="J9" s="18">
        <v>0.94630000000000003</v>
      </c>
      <c r="K9" s="22">
        <f t="shared" si="2"/>
        <v>0</v>
      </c>
      <c r="L9" s="24">
        <f t="shared" si="3"/>
        <v>0</v>
      </c>
      <c r="M9" s="178"/>
      <c r="N9" s="18">
        <f t="shared" si="4"/>
        <v>0.94395000000000007</v>
      </c>
      <c r="O9" s="179">
        <f t="shared" si="5"/>
        <v>5.6049999999999933E-2</v>
      </c>
      <c r="P9" s="28">
        <f t="shared" si="8"/>
        <v>0</v>
      </c>
      <c r="Q9" s="27">
        <f t="shared" si="6"/>
        <v>0</v>
      </c>
      <c r="R9" s="26">
        <f t="shared" si="7"/>
        <v>0</v>
      </c>
    </row>
    <row r="10" spans="2:18" x14ac:dyDescent="0.25">
      <c r="B10" s="29" t="s">
        <v>60</v>
      </c>
      <c r="C10" s="16" t="s">
        <v>61</v>
      </c>
      <c r="D10" s="17"/>
      <c r="E10" s="18">
        <v>0.92949999999999999</v>
      </c>
      <c r="F10" s="19">
        <f t="shared" si="0"/>
        <v>0</v>
      </c>
      <c r="G10" s="20">
        <f t="shared" si="1"/>
        <v>0</v>
      </c>
      <c r="H10" s="106"/>
      <c r="I10" s="17"/>
      <c r="J10" s="18">
        <v>0.94669999999999999</v>
      </c>
      <c r="K10" s="22">
        <f t="shared" si="2"/>
        <v>0</v>
      </c>
      <c r="L10" s="24">
        <f t="shared" si="3"/>
        <v>0</v>
      </c>
      <c r="M10" s="178"/>
      <c r="N10" s="18">
        <f t="shared" si="4"/>
        <v>0.93809999999999993</v>
      </c>
      <c r="O10" s="179">
        <f t="shared" si="5"/>
        <v>6.1900000000000066E-2</v>
      </c>
      <c r="P10" s="28">
        <f t="shared" si="8"/>
        <v>0</v>
      </c>
      <c r="Q10" s="27">
        <f t="shared" si="6"/>
        <v>0</v>
      </c>
      <c r="R10" s="26">
        <f t="shared" si="7"/>
        <v>0</v>
      </c>
    </row>
    <row r="11" spans="2:18" ht="26.25" x14ac:dyDescent="0.25">
      <c r="B11" s="29" t="s">
        <v>247</v>
      </c>
      <c r="C11" s="16" t="s">
        <v>248</v>
      </c>
      <c r="D11" s="17"/>
      <c r="E11" s="18">
        <v>0.70760000000000001</v>
      </c>
      <c r="F11" s="19">
        <f t="shared" si="0"/>
        <v>0</v>
      </c>
      <c r="G11" s="20">
        <f t="shared" si="1"/>
        <v>0</v>
      </c>
      <c r="H11" s="106"/>
      <c r="I11" s="17"/>
      <c r="J11" s="18">
        <v>0.9889</v>
      </c>
      <c r="K11" s="22">
        <f t="shared" si="2"/>
        <v>0</v>
      </c>
      <c r="L11" s="24">
        <f t="shared" si="3"/>
        <v>0</v>
      </c>
      <c r="M11" s="178"/>
      <c r="N11" s="18">
        <f t="shared" si="4"/>
        <v>0.84824999999999995</v>
      </c>
      <c r="O11" s="179">
        <f t="shared" si="5"/>
        <v>0.15175000000000005</v>
      </c>
      <c r="P11" s="28">
        <f t="shared" si="8"/>
        <v>0</v>
      </c>
      <c r="Q11" s="27">
        <f t="shared" si="6"/>
        <v>0</v>
      </c>
      <c r="R11" s="26">
        <f t="shared" si="7"/>
        <v>0</v>
      </c>
    </row>
    <row r="12" spans="2:18" ht="26.25" x14ac:dyDescent="0.25">
      <c r="B12" s="29">
        <v>123</v>
      </c>
      <c r="C12" s="16" t="s">
        <v>284</v>
      </c>
      <c r="D12" s="17"/>
      <c r="E12" s="18">
        <v>0.94910000000000005</v>
      </c>
      <c r="F12" s="19">
        <f t="shared" si="0"/>
        <v>0</v>
      </c>
      <c r="G12" s="20">
        <f t="shared" si="1"/>
        <v>0</v>
      </c>
      <c r="H12" s="106"/>
      <c r="I12" s="17"/>
      <c r="J12" s="18">
        <v>0.90310000000000001</v>
      </c>
      <c r="K12" s="22">
        <f t="shared" si="2"/>
        <v>0</v>
      </c>
      <c r="L12" s="24">
        <f t="shared" si="3"/>
        <v>0</v>
      </c>
      <c r="M12" s="178"/>
      <c r="N12" s="18">
        <f t="shared" si="4"/>
        <v>0.92610000000000003</v>
      </c>
      <c r="O12" s="179">
        <f t="shared" si="5"/>
        <v>7.3899999999999966E-2</v>
      </c>
      <c r="P12" s="28">
        <f t="shared" si="8"/>
        <v>0</v>
      </c>
      <c r="Q12" s="27">
        <f t="shared" si="6"/>
        <v>0</v>
      </c>
      <c r="R12" s="26">
        <f t="shared" si="7"/>
        <v>0</v>
      </c>
    </row>
    <row r="13" spans="2:18" ht="26.25" x14ac:dyDescent="0.25">
      <c r="B13" s="29" t="s">
        <v>58</v>
      </c>
      <c r="C13" s="16" t="s">
        <v>59</v>
      </c>
      <c r="D13" s="17"/>
      <c r="E13" s="18">
        <v>0.8357</v>
      </c>
      <c r="F13" s="19">
        <f t="shared" si="0"/>
        <v>0</v>
      </c>
      <c r="G13" s="20">
        <f t="shared" si="1"/>
        <v>0</v>
      </c>
      <c r="H13" s="106"/>
      <c r="I13" s="17"/>
      <c r="J13" s="18">
        <v>0.90249999999999997</v>
      </c>
      <c r="K13" s="22">
        <f t="shared" si="2"/>
        <v>0</v>
      </c>
      <c r="L13" s="24">
        <f t="shared" si="3"/>
        <v>0</v>
      </c>
      <c r="M13" s="178"/>
      <c r="N13" s="18">
        <f t="shared" si="4"/>
        <v>0.86909999999999998</v>
      </c>
      <c r="O13" s="179">
        <f t="shared" si="5"/>
        <v>0.13090000000000002</v>
      </c>
      <c r="P13" s="28">
        <f t="shared" si="8"/>
        <v>0</v>
      </c>
      <c r="Q13" s="27">
        <f t="shared" si="6"/>
        <v>0</v>
      </c>
      <c r="R13" s="26">
        <f t="shared" si="7"/>
        <v>0</v>
      </c>
    </row>
    <row r="14" spans="2:18" ht="26.25" x14ac:dyDescent="0.25">
      <c r="B14" s="29" t="s">
        <v>261</v>
      </c>
      <c r="C14" s="16" t="s">
        <v>262</v>
      </c>
      <c r="D14" s="17"/>
      <c r="E14" s="18">
        <v>0.93179999999999996</v>
      </c>
      <c r="F14" s="19">
        <f t="shared" si="0"/>
        <v>0</v>
      </c>
      <c r="G14" s="20">
        <f t="shared" si="1"/>
        <v>0</v>
      </c>
      <c r="H14" s="106"/>
      <c r="I14" s="17"/>
      <c r="J14" s="18">
        <v>0.95979999999999999</v>
      </c>
      <c r="K14" s="22">
        <f t="shared" si="2"/>
        <v>0</v>
      </c>
      <c r="L14" s="24">
        <f t="shared" si="3"/>
        <v>0</v>
      </c>
      <c r="M14" s="178"/>
      <c r="N14" s="18">
        <f t="shared" si="4"/>
        <v>0.94579999999999997</v>
      </c>
      <c r="O14" s="179">
        <f t="shared" si="5"/>
        <v>5.4200000000000026E-2</v>
      </c>
      <c r="P14" s="28">
        <f t="shared" si="8"/>
        <v>0</v>
      </c>
      <c r="Q14" s="27">
        <f t="shared" si="6"/>
        <v>0</v>
      </c>
      <c r="R14" s="26">
        <f t="shared" si="7"/>
        <v>0</v>
      </c>
    </row>
    <row r="15" spans="2:18" ht="26.25" x14ac:dyDescent="0.25">
      <c r="B15" s="29">
        <v>145</v>
      </c>
      <c r="C15" s="16" t="s">
        <v>293</v>
      </c>
      <c r="D15" s="17"/>
      <c r="E15" s="18">
        <v>0.90790000000000004</v>
      </c>
      <c r="F15" s="19">
        <f t="shared" si="0"/>
        <v>0</v>
      </c>
      <c r="G15" s="20">
        <f t="shared" si="1"/>
        <v>0</v>
      </c>
      <c r="H15" s="106"/>
      <c r="I15" s="17"/>
      <c r="J15" s="18">
        <v>0.94189999999999996</v>
      </c>
      <c r="K15" s="22">
        <f t="shared" si="2"/>
        <v>0</v>
      </c>
      <c r="L15" s="24">
        <f t="shared" si="3"/>
        <v>0</v>
      </c>
      <c r="M15" s="178"/>
      <c r="N15" s="18">
        <f t="shared" si="4"/>
        <v>0.92490000000000006</v>
      </c>
      <c r="O15" s="179">
        <f t="shared" si="5"/>
        <v>7.5099999999999945E-2</v>
      </c>
      <c r="P15" s="28">
        <f t="shared" si="8"/>
        <v>0</v>
      </c>
      <c r="Q15" s="27">
        <f t="shared" si="6"/>
        <v>0</v>
      </c>
      <c r="R15" s="26">
        <f t="shared" si="7"/>
        <v>0</v>
      </c>
    </row>
    <row r="16" spans="2:18" x14ac:dyDescent="0.25">
      <c r="B16" s="29">
        <v>98</v>
      </c>
      <c r="C16" s="16" t="s">
        <v>239</v>
      </c>
      <c r="D16" s="17"/>
      <c r="E16" s="18">
        <v>0.95140000000000002</v>
      </c>
      <c r="F16" s="19">
        <f t="shared" si="0"/>
        <v>0</v>
      </c>
      <c r="G16" s="20">
        <f t="shared" si="1"/>
        <v>0</v>
      </c>
      <c r="H16" s="106"/>
      <c r="I16" s="17"/>
      <c r="J16" s="18">
        <v>0.95109999999999995</v>
      </c>
      <c r="K16" s="22">
        <f t="shared" si="2"/>
        <v>0</v>
      </c>
      <c r="L16" s="24">
        <f t="shared" si="3"/>
        <v>0</v>
      </c>
      <c r="M16" s="178"/>
      <c r="N16" s="18">
        <f t="shared" si="4"/>
        <v>0.95124999999999993</v>
      </c>
      <c r="O16" s="179">
        <f t="shared" si="5"/>
        <v>4.8750000000000071E-2</v>
      </c>
      <c r="P16" s="28">
        <f t="shared" si="8"/>
        <v>0</v>
      </c>
      <c r="Q16" s="27">
        <f t="shared" si="6"/>
        <v>0</v>
      </c>
      <c r="R16" s="26">
        <f t="shared" si="7"/>
        <v>0</v>
      </c>
    </row>
    <row r="17" spans="2:18" ht="26.25" x14ac:dyDescent="0.25">
      <c r="B17" s="183">
        <v>115</v>
      </c>
      <c r="C17" s="54" t="s">
        <v>269</v>
      </c>
      <c r="D17" s="180"/>
      <c r="E17" s="18">
        <v>0.95550000000000002</v>
      </c>
      <c r="F17" s="19">
        <f t="shared" si="0"/>
        <v>0</v>
      </c>
      <c r="G17" s="20">
        <f t="shared" si="1"/>
        <v>0</v>
      </c>
      <c r="H17" s="106"/>
      <c r="I17" s="180"/>
      <c r="J17" s="18">
        <v>0.96809999999999996</v>
      </c>
      <c r="K17" s="22">
        <f t="shared" si="2"/>
        <v>0</v>
      </c>
      <c r="L17" s="24">
        <f t="shared" si="3"/>
        <v>0</v>
      </c>
      <c r="M17" s="178"/>
      <c r="N17" s="18">
        <f t="shared" si="4"/>
        <v>0.96179999999999999</v>
      </c>
      <c r="O17" s="179">
        <f t="shared" si="5"/>
        <v>3.8200000000000012E-2</v>
      </c>
      <c r="P17" s="57">
        <f t="shared" si="8"/>
        <v>0</v>
      </c>
      <c r="Q17" s="27">
        <f t="shared" si="6"/>
        <v>0</v>
      </c>
      <c r="R17" s="57">
        <f t="shared" si="7"/>
        <v>0</v>
      </c>
    </row>
    <row r="18" spans="2:18" ht="26.25" x14ac:dyDescent="0.25">
      <c r="B18" s="29">
        <v>125</v>
      </c>
      <c r="C18" s="16" t="s">
        <v>286</v>
      </c>
      <c r="D18" s="17"/>
      <c r="E18" s="18">
        <v>0.95520000000000005</v>
      </c>
      <c r="F18" s="19">
        <f t="shared" si="0"/>
        <v>0</v>
      </c>
      <c r="G18" s="20">
        <f t="shared" si="1"/>
        <v>0</v>
      </c>
      <c r="H18" s="106"/>
      <c r="I18" s="17"/>
      <c r="J18" s="18">
        <v>0.96309999999999996</v>
      </c>
      <c r="K18" s="22">
        <f t="shared" si="2"/>
        <v>0</v>
      </c>
      <c r="L18" s="24">
        <f t="shared" si="3"/>
        <v>0</v>
      </c>
      <c r="M18" s="178"/>
      <c r="N18" s="18">
        <f t="shared" si="4"/>
        <v>0.95914999999999995</v>
      </c>
      <c r="O18" s="179">
        <f t="shared" si="5"/>
        <v>4.0850000000000053E-2</v>
      </c>
      <c r="P18" s="28">
        <f t="shared" si="8"/>
        <v>0</v>
      </c>
      <c r="Q18" s="27">
        <f t="shared" si="6"/>
        <v>0</v>
      </c>
      <c r="R18" s="26">
        <f t="shared" si="7"/>
        <v>0</v>
      </c>
    </row>
    <row r="19" spans="2:18" ht="26.25" x14ac:dyDescent="0.25">
      <c r="B19" s="29">
        <v>148</v>
      </c>
      <c r="C19" s="16" t="s">
        <v>75</v>
      </c>
      <c r="D19" s="17"/>
      <c r="E19" s="33">
        <v>0.91269999999999996</v>
      </c>
      <c r="F19" s="19">
        <f t="shared" si="0"/>
        <v>0</v>
      </c>
      <c r="G19" s="20">
        <f t="shared" si="1"/>
        <v>0</v>
      </c>
      <c r="H19" s="35"/>
      <c r="I19" s="17"/>
      <c r="J19" s="33">
        <v>0.94279999999999997</v>
      </c>
      <c r="K19" s="22">
        <f t="shared" si="2"/>
        <v>0</v>
      </c>
      <c r="L19" s="24">
        <f t="shared" si="3"/>
        <v>0</v>
      </c>
      <c r="M19" s="178"/>
      <c r="N19" s="18">
        <f t="shared" si="4"/>
        <v>0.92774999999999996</v>
      </c>
      <c r="O19" s="179">
        <f t="shared" si="5"/>
        <v>7.2250000000000036E-2</v>
      </c>
      <c r="P19" s="28">
        <f t="shared" si="8"/>
        <v>0</v>
      </c>
      <c r="Q19" s="27">
        <f t="shared" si="6"/>
        <v>0</v>
      </c>
      <c r="R19" s="26">
        <f t="shared" si="7"/>
        <v>0</v>
      </c>
    </row>
    <row r="20" spans="2:18" x14ac:dyDescent="0.25">
      <c r="B20" s="29" t="s">
        <v>340</v>
      </c>
      <c r="C20" s="16" t="s">
        <v>235</v>
      </c>
      <c r="D20" s="17"/>
      <c r="E20" s="18">
        <v>0.96519999999999995</v>
      </c>
      <c r="F20" s="19">
        <f t="shared" si="0"/>
        <v>0</v>
      </c>
      <c r="G20" s="20">
        <f t="shared" si="1"/>
        <v>0</v>
      </c>
      <c r="H20" s="106"/>
      <c r="I20" s="17"/>
      <c r="J20" s="18">
        <v>0.97040000000000004</v>
      </c>
      <c r="K20" s="22">
        <f t="shared" si="2"/>
        <v>0</v>
      </c>
      <c r="L20" s="24">
        <f t="shared" si="3"/>
        <v>0</v>
      </c>
      <c r="M20" s="178"/>
      <c r="N20" s="18">
        <f t="shared" si="4"/>
        <v>0.96779999999999999</v>
      </c>
      <c r="O20" s="179">
        <f t="shared" si="5"/>
        <v>3.2200000000000006E-2</v>
      </c>
      <c r="P20" s="28">
        <f t="shared" si="8"/>
        <v>0</v>
      </c>
      <c r="Q20" s="27">
        <f t="shared" si="6"/>
        <v>0</v>
      </c>
      <c r="R20" s="26">
        <f t="shared" si="7"/>
        <v>0</v>
      </c>
    </row>
    <row r="21" spans="2:18" x14ac:dyDescent="0.25">
      <c r="B21" s="29" t="s">
        <v>231</v>
      </c>
      <c r="C21" s="16" t="s">
        <v>232</v>
      </c>
      <c r="D21" s="17"/>
      <c r="E21" s="18">
        <v>0.95579999999999998</v>
      </c>
      <c r="F21" s="19">
        <f t="shared" si="0"/>
        <v>0</v>
      </c>
      <c r="G21" s="20">
        <f t="shared" si="1"/>
        <v>0</v>
      </c>
      <c r="H21" s="106"/>
      <c r="I21" s="17"/>
      <c r="J21" s="18">
        <v>0.93159999999999998</v>
      </c>
      <c r="K21" s="22">
        <f t="shared" si="2"/>
        <v>0</v>
      </c>
      <c r="L21" s="24">
        <f t="shared" si="3"/>
        <v>0</v>
      </c>
      <c r="M21" s="178"/>
      <c r="N21" s="18">
        <f t="shared" si="4"/>
        <v>0.94369999999999998</v>
      </c>
      <c r="O21" s="179">
        <f t="shared" si="5"/>
        <v>5.6300000000000017E-2</v>
      </c>
      <c r="P21" s="28">
        <f t="shared" si="8"/>
        <v>0</v>
      </c>
      <c r="Q21" s="27">
        <f t="shared" si="6"/>
        <v>0</v>
      </c>
      <c r="R21" s="26">
        <f t="shared" si="7"/>
        <v>0</v>
      </c>
    </row>
    <row r="22" spans="2:18" x14ac:dyDescent="0.25">
      <c r="B22" s="29" t="s">
        <v>206</v>
      </c>
      <c r="C22" s="16" t="s">
        <v>207</v>
      </c>
      <c r="D22" s="17"/>
      <c r="E22" s="18">
        <v>0.93569999999999998</v>
      </c>
      <c r="F22" s="19">
        <f t="shared" si="0"/>
        <v>0</v>
      </c>
      <c r="G22" s="20">
        <f t="shared" si="1"/>
        <v>0</v>
      </c>
      <c r="H22" s="106"/>
      <c r="I22" s="17"/>
      <c r="J22" s="18">
        <v>0.96079999999999999</v>
      </c>
      <c r="K22" s="22">
        <f t="shared" si="2"/>
        <v>0</v>
      </c>
      <c r="L22" s="24">
        <f t="shared" si="3"/>
        <v>0</v>
      </c>
      <c r="M22" s="178"/>
      <c r="N22" s="18">
        <f t="shared" si="4"/>
        <v>0.94825000000000004</v>
      </c>
      <c r="O22" s="179">
        <f t="shared" si="5"/>
        <v>5.1749999999999963E-2</v>
      </c>
      <c r="P22" s="28">
        <f>(G22+L22)/2</f>
        <v>0</v>
      </c>
      <c r="Q22" s="27">
        <f t="shared" si="6"/>
        <v>0</v>
      </c>
      <c r="R22" s="26">
        <f t="shared" si="7"/>
        <v>0</v>
      </c>
    </row>
    <row r="23" spans="2:18" x14ac:dyDescent="0.25">
      <c r="B23" s="29" t="s">
        <v>204</v>
      </c>
      <c r="C23" s="16" t="s">
        <v>205</v>
      </c>
      <c r="D23" s="17"/>
      <c r="E23" s="18">
        <v>0.94669999999999999</v>
      </c>
      <c r="F23" s="19">
        <f t="shared" si="0"/>
        <v>0</v>
      </c>
      <c r="G23" s="20">
        <f t="shared" si="1"/>
        <v>0</v>
      </c>
      <c r="H23" s="106"/>
      <c r="I23" s="17"/>
      <c r="J23" s="18">
        <v>0.94940000000000002</v>
      </c>
      <c r="K23" s="22">
        <f t="shared" si="2"/>
        <v>0</v>
      </c>
      <c r="L23" s="24">
        <f t="shared" si="3"/>
        <v>0</v>
      </c>
      <c r="M23" s="178"/>
      <c r="N23" s="18">
        <f t="shared" si="4"/>
        <v>0.94805000000000006</v>
      </c>
      <c r="O23" s="179">
        <f t="shared" si="5"/>
        <v>5.1949999999999941E-2</v>
      </c>
      <c r="P23" s="28">
        <f>(G23+L23)/2</f>
        <v>0</v>
      </c>
      <c r="Q23" s="27">
        <f t="shared" si="6"/>
        <v>0</v>
      </c>
      <c r="R23" s="26">
        <f t="shared" si="7"/>
        <v>0</v>
      </c>
    </row>
    <row r="24" spans="2:18" ht="26.25" x14ac:dyDescent="0.25">
      <c r="B24" s="29">
        <v>130</v>
      </c>
      <c r="C24" s="16" t="s">
        <v>126</v>
      </c>
      <c r="D24" s="17"/>
      <c r="E24" s="31">
        <v>0.95420000000000005</v>
      </c>
      <c r="F24" s="19">
        <f t="shared" si="0"/>
        <v>0</v>
      </c>
      <c r="G24" s="20">
        <f t="shared" si="1"/>
        <v>0</v>
      </c>
      <c r="H24" s="181"/>
      <c r="I24" s="17"/>
      <c r="J24" s="31">
        <v>0.92469999999999997</v>
      </c>
      <c r="K24" s="22">
        <f t="shared" si="2"/>
        <v>0</v>
      </c>
      <c r="L24" s="24">
        <f t="shared" si="3"/>
        <v>0</v>
      </c>
      <c r="M24" s="178"/>
      <c r="N24" s="18">
        <f t="shared" si="4"/>
        <v>0.93945000000000001</v>
      </c>
      <c r="O24" s="179">
        <f t="shared" si="5"/>
        <v>6.0549999999999993E-2</v>
      </c>
      <c r="P24" s="28">
        <f>((G24+L24)/2)</f>
        <v>0</v>
      </c>
      <c r="Q24" s="27">
        <f t="shared" si="6"/>
        <v>0</v>
      </c>
      <c r="R24" s="26">
        <f t="shared" si="7"/>
        <v>0</v>
      </c>
    </row>
    <row r="25" spans="2:18" x14ac:dyDescent="0.25">
      <c r="B25" s="29" t="s">
        <v>233</v>
      </c>
      <c r="C25" s="16" t="s">
        <v>234</v>
      </c>
      <c r="D25" s="17"/>
      <c r="E25" s="18">
        <v>0.96</v>
      </c>
      <c r="F25" s="19">
        <f t="shared" si="0"/>
        <v>0</v>
      </c>
      <c r="G25" s="20">
        <f t="shared" si="1"/>
        <v>0</v>
      </c>
      <c r="H25" s="106"/>
      <c r="I25" s="17"/>
      <c r="J25" s="18">
        <v>0.95269999999999999</v>
      </c>
      <c r="K25" s="22">
        <f t="shared" si="2"/>
        <v>0</v>
      </c>
      <c r="L25" s="24">
        <f t="shared" si="3"/>
        <v>0</v>
      </c>
      <c r="M25" s="178"/>
      <c r="N25" s="18">
        <f t="shared" si="4"/>
        <v>0.95635000000000003</v>
      </c>
      <c r="O25" s="179">
        <f t="shared" si="5"/>
        <v>4.3649999999999967E-2</v>
      </c>
      <c r="P25" s="28">
        <f>((G25+L25)/2)</f>
        <v>0</v>
      </c>
      <c r="Q25" s="27">
        <f t="shared" si="6"/>
        <v>0</v>
      </c>
      <c r="R25" s="26">
        <f t="shared" si="7"/>
        <v>0</v>
      </c>
    </row>
    <row r="26" spans="2:18" x14ac:dyDescent="0.25">
      <c r="B26" s="29" t="s">
        <v>185</v>
      </c>
      <c r="C26" s="16" t="s">
        <v>186</v>
      </c>
      <c r="D26" s="17"/>
      <c r="E26" s="18">
        <v>0.94340000000000002</v>
      </c>
      <c r="F26" s="19">
        <f t="shared" si="0"/>
        <v>0</v>
      </c>
      <c r="G26" s="20">
        <f t="shared" si="1"/>
        <v>0</v>
      </c>
      <c r="H26" s="106"/>
      <c r="I26" s="17"/>
      <c r="J26" s="18">
        <v>0.94799999999999995</v>
      </c>
      <c r="K26" s="22">
        <f t="shared" si="2"/>
        <v>0</v>
      </c>
      <c r="L26" s="24">
        <f t="shared" si="3"/>
        <v>0</v>
      </c>
      <c r="M26" s="178"/>
      <c r="N26" s="18">
        <f t="shared" si="4"/>
        <v>0.94569999999999999</v>
      </c>
      <c r="O26" s="179">
        <f t="shared" si="5"/>
        <v>5.4300000000000015E-2</v>
      </c>
      <c r="P26" s="28">
        <f>(G26+L26)/2</f>
        <v>0</v>
      </c>
      <c r="Q26" s="27">
        <f t="shared" si="6"/>
        <v>0</v>
      </c>
      <c r="R26" s="26">
        <f t="shared" si="7"/>
        <v>0</v>
      </c>
    </row>
    <row r="27" spans="2:18" ht="26.25" x14ac:dyDescent="0.25">
      <c r="B27" s="29" t="s">
        <v>288</v>
      </c>
      <c r="C27" s="16" t="s">
        <v>289</v>
      </c>
      <c r="D27" s="17"/>
      <c r="E27" s="18">
        <v>0.71889999999999998</v>
      </c>
      <c r="F27" s="19">
        <f t="shared" si="0"/>
        <v>0</v>
      </c>
      <c r="G27" s="20">
        <f t="shared" si="1"/>
        <v>0</v>
      </c>
      <c r="H27" s="106"/>
      <c r="I27" s="17"/>
      <c r="J27" s="18">
        <v>0.82909999999999995</v>
      </c>
      <c r="K27" s="22">
        <f t="shared" si="2"/>
        <v>0</v>
      </c>
      <c r="L27" s="24">
        <f t="shared" si="3"/>
        <v>0</v>
      </c>
      <c r="M27" s="178"/>
      <c r="N27" s="18">
        <f t="shared" si="4"/>
        <v>0.77400000000000002</v>
      </c>
      <c r="O27" s="179">
        <f t="shared" si="5"/>
        <v>0.22599999999999998</v>
      </c>
      <c r="P27" s="28">
        <f>((G27+L27)/2)</f>
        <v>0</v>
      </c>
      <c r="Q27" s="27">
        <f t="shared" si="6"/>
        <v>0</v>
      </c>
      <c r="R27" s="26">
        <f t="shared" si="7"/>
        <v>0</v>
      </c>
    </row>
    <row r="28" spans="2:18" x14ac:dyDescent="0.25">
      <c r="B28" s="29" t="s">
        <v>64</v>
      </c>
      <c r="C28" s="16" t="s">
        <v>65</v>
      </c>
      <c r="D28" s="17"/>
      <c r="E28" s="18">
        <v>0.89800000000000002</v>
      </c>
      <c r="F28" s="19">
        <f t="shared" si="0"/>
        <v>0</v>
      </c>
      <c r="G28" s="20">
        <f t="shared" si="1"/>
        <v>0</v>
      </c>
      <c r="H28" s="106"/>
      <c r="I28" s="17"/>
      <c r="J28" s="18">
        <v>0.92269999999999996</v>
      </c>
      <c r="K28" s="22">
        <f t="shared" si="2"/>
        <v>0</v>
      </c>
      <c r="L28" s="24">
        <f t="shared" si="3"/>
        <v>0</v>
      </c>
      <c r="M28" s="178"/>
      <c r="N28" s="18">
        <f t="shared" si="4"/>
        <v>0.91034999999999999</v>
      </c>
      <c r="O28" s="179">
        <f t="shared" si="5"/>
        <v>8.9650000000000007E-2</v>
      </c>
      <c r="P28" s="28">
        <f>((G28+L28)/2)</f>
        <v>0</v>
      </c>
      <c r="Q28" s="27">
        <f t="shared" si="6"/>
        <v>0</v>
      </c>
      <c r="R28" s="26">
        <f t="shared" si="7"/>
        <v>0</v>
      </c>
    </row>
    <row r="29" spans="2:18" ht="26.25" x14ac:dyDescent="0.25">
      <c r="B29" s="29">
        <v>125</v>
      </c>
      <c r="C29" s="16" t="s">
        <v>280</v>
      </c>
      <c r="D29" s="17"/>
      <c r="E29" s="18">
        <v>0.95409999999999995</v>
      </c>
      <c r="F29" s="19">
        <f t="shared" si="0"/>
        <v>0</v>
      </c>
      <c r="G29" s="20">
        <f t="shared" si="1"/>
        <v>0</v>
      </c>
      <c r="H29" s="106"/>
      <c r="I29" s="17"/>
      <c r="J29" s="18">
        <v>0.95730000000000004</v>
      </c>
      <c r="K29" s="22">
        <f t="shared" si="2"/>
        <v>0</v>
      </c>
      <c r="L29" s="24">
        <f t="shared" si="3"/>
        <v>0</v>
      </c>
      <c r="M29" s="178"/>
      <c r="N29" s="18">
        <f t="shared" si="4"/>
        <v>0.95569999999999999</v>
      </c>
      <c r="O29" s="179">
        <f t="shared" si="5"/>
        <v>4.4300000000000006E-2</v>
      </c>
      <c r="P29" s="28">
        <f>((G29+L29)/2)</f>
        <v>0</v>
      </c>
      <c r="Q29" s="27">
        <f t="shared" si="6"/>
        <v>0</v>
      </c>
      <c r="R29" s="26">
        <f t="shared" si="7"/>
        <v>0</v>
      </c>
    </row>
    <row r="30" spans="2:18" x14ac:dyDescent="0.25">
      <c r="B30" s="29" t="s">
        <v>240</v>
      </c>
      <c r="C30" s="16" t="s">
        <v>241</v>
      </c>
      <c r="D30" s="17"/>
      <c r="E30" s="18">
        <v>0.9758</v>
      </c>
      <c r="F30" s="19">
        <f t="shared" si="0"/>
        <v>0</v>
      </c>
      <c r="G30" s="20">
        <f t="shared" si="1"/>
        <v>0</v>
      </c>
      <c r="H30" s="106"/>
      <c r="I30" s="17"/>
      <c r="J30" s="18">
        <v>0.97009999999999996</v>
      </c>
      <c r="K30" s="22">
        <f t="shared" si="2"/>
        <v>0</v>
      </c>
      <c r="L30" s="24">
        <f t="shared" si="3"/>
        <v>0</v>
      </c>
      <c r="M30" s="178"/>
      <c r="N30" s="18">
        <f t="shared" si="4"/>
        <v>0.97294999999999998</v>
      </c>
      <c r="O30" s="179">
        <f t="shared" si="5"/>
        <v>2.7050000000000018E-2</v>
      </c>
      <c r="P30" s="28">
        <f>((G30+L30)/2)</f>
        <v>0</v>
      </c>
      <c r="Q30" s="27">
        <f t="shared" si="6"/>
        <v>0</v>
      </c>
      <c r="R30" s="26">
        <f t="shared" si="7"/>
        <v>0</v>
      </c>
    </row>
    <row r="31" spans="2:18" x14ac:dyDescent="0.25">
      <c r="B31" s="29" t="s">
        <v>278</v>
      </c>
      <c r="C31" s="16" t="s">
        <v>279</v>
      </c>
      <c r="D31" s="17"/>
      <c r="E31" s="18">
        <v>0.94569999999999999</v>
      </c>
      <c r="F31" s="19">
        <f t="shared" si="0"/>
        <v>0</v>
      </c>
      <c r="G31" s="20">
        <f t="shared" si="1"/>
        <v>0</v>
      </c>
      <c r="H31" s="106"/>
      <c r="I31" s="17"/>
      <c r="J31" s="18">
        <v>0.94730000000000003</v>
      </c>
      <c r="K31" s="22">
        <f t="shared" si="2"/>
        <v>0</v>
      </c>
      <c r="L31" s="24">
        <f t="shared" si="3"/>
        <v>0</v>
      </c>
      <c r="M31" s="178"/>
      <c r="N31" s="18">
        <f t="shared" si="4"/>
        <v>0.94650000000000001</v>
      </c>
      <c r="O31" s="179">
        <f t="shared" si="5"/>
        <v>5.3499999999999992E-2</v>
      </c>
      <c r="P31" s="28">
        <f>((G31+L31)/2)</f>
        <v>0</v>
      </c>
      <c r="Q31" s="27">
        <f t="shared" si="6"/>
        <v>0</v>
      </c>
      <c r="R31" s="26">
        <f t="shared" si="7"/>
        <v>0</v>
      </c>
    </row>
    <row r="32" spans="2:18" x14ac:dyDescent="0.25">
      <c r="B32" s="29" t="s">
        <v>189</v>
      </c>
      <c r="C32" s="16" t="s">
        <v>190</v>
      </c>
      <c r="D32" s="17"/>
      <c r="E32" s="18">
        <v>0.95840000000000003</v>
      </c>
      <c r="F32" s="19">
        <f t="shared" si="0"/>
        <v>0</v>
      </c>
      <c r="G32" s="20">
        <f t="shared" si="1"/>
        <v>0</v>
      </c>
      <c r="H32" s="106"/>
      <c r="I32" s="17"/>
      <c r="J32" s="18">
        <v>0.94899999999999995</v>
      </c>
      <c r="K32" s="22">
        <f t="shared" si="2"/>
        <v>0</v>
      </c>
      <c r="L32" s="24">
        <f t="shared" si="3"/>
        <v>0</v>
      </c>
      <c r="M32" s="178"/>
      <c r="N32" s="18">
        <f t="shared" si="4"/>
        <v>0.95369999999999999</v>
      </c>
      <c r="O32" s="179">
        <f t="shared" si="5"/>
        <v>4.6300000000000008E-2</v>
      </c>
      <c r="P32" s="28">
        <f>(G32+L32)/2</f>
        <v>0</v>
      </c>
      <c r="Q32" s="27">
        <f t="shared" si="6"/>
        <v>0</v>
      </c>
      <c r="R32" s="26">
        <f t="shared" si="7"/>
        <v>0</v>
      </c>
    </row>
    <row r="33" spans="2:18" x14ac:dyDescent="0.25">
      <c r="B33" s="29" t="s">
        <v>191</v>
      </c>
      <c r="C33" s="16" t="s">
        <v>192</v>
      </c>
      <c r="D33" s="17"/>
      <c r="E33" s="18">
        <v>0.92889999999999995</v>
      </c>
      <c r="F33" s="19">
        <f t="shared" si="0"/>
        <v>0</v>
      </c>
      <c r="G33" s="20">
        <f t="shared" si="1"/>
        <v>0</v>
      </c>
      <c r="H33" s="106"/>
      <c r="I33" s="17"/>
      <c r="J33" s="18">
        <v>0.95879999999999999</v>
      </c>
      <c r="K33" s="22">
        <f t="shared" si="2"/>
        <v>0</v>
      </c>
      <c r="L33" s="24">
        <f t="shared" si="3"/>
        <v>0</v>
      </c>
      <c r="M33" s="178"/>
      <c r="N33" s="18">
        <f t="shared" si="4"/>
        <v>0.94384999999999997</v>
      </c>
      <c r="O33" s="179">
        <f t="shared" si="5"/>
        <v>5.6150000000000033E-2</v>
      </c>
      <c r="P33" s="28">
        <f>(G33+L33)/2</f>
        <v>0</v>
      </c>
      <c r="Q33" s="27">
        <f t="shared" si="6"/>
        <v>0</v>
      </c>
      <c r="R33" s="26">
        <f t="shared" si="7"/>
        <v>0</v>
      </c>
    </row>
    <row r="34" spans="2:18" x14ac:dyDescent="0.25">
      <c r="B34" s="29" t="s">
        <v>236</v>
      </c>
      <c r="C34" s="16" t="s">
        <v>237</v>
      </c>
      <c r="D34" s="17"/>
      <c r="E34" s="18">
        <v>0.97470000000000001</v>
      </c>
      <c r="F34" s="19">
        <f t="shared" si="0"/>
        <v>0</v>
      </c>
      <c r="G34" s="20">
        <f t="shared" si="1"/>
        <v>0</v>
      </c>
      <c r="H34" s="106"/>
      <c r="I34" s="17"/>
      <c r="J34" s="18">
        <v>0.97529999999999994</v>
      </c>
      <c r="K34" s="22">
        <f t="shared" si="2"/>
        <v>0</v>
      </c>
      <c r="L34" s="24">
        <f t="shared" si="3"/>
        <v>0</v>
      </c>
      <c r="M34" s="178"/>
      <c r="N34" s="18">
        <f t="shared" si="4"/>
        <v>0.97499999999999998</v>
      </c>
      <c r="O34" s="179">
        <f t="shared" si="5"/>
        <v>2.5000000000000022E-2</v>
      </c>
      <c r="P34" s="28">
        <f>((G34+L34)/2)</f>
        <v>0</v>
      </c>
      <c r="Q34" s="27">
        <f t="shared" si="6"/>
        <v>0</v>
      </c>
      <c r="R34" s="26">
        <f t="shared" si="7"/>
        <v>0</v>
      </c>
    </row>
    <row r="35" spans="2:18" x14ac:dyDescent="0.25">
      <c r="B35" s="29" t="s">
        <v>227</v>
      </c>
      <c r="C35" s="16" t="s">
        <v>228</v>
      </c>
      <c r="D35" s="17"/>
      <c r="E35" s="18">
        <v>0.96199999999999997</v>
      </c>
      <c r="F35" s="19">
        <f t="shared" si="0"/>
        <v>0</v>
      </c>
      <c r="G35" s="20">
        <f t="shared" si="1"/>
        <v>0</v>
      </c>
      <c r="H35" s="106"/>
      <c r="I35" s="17"/>
      <c r="J35" s="18">
        <v>0.95520000000000005</v>
      </c>
      <c r="K35" s="22">
        <f t="shared" si="2"/>
        <v>0</v>
      </c>
      <c r="L35" s="24">
        <f t="shared" si="3"/>
        <v>0</v>
      </c>
      <c r="M35" s="178"/>
      <c r="N35" s="18">
        <f t="shared" si="4"/>
        <v>0.95860000000000001</v>
      </c>
      <c r="O35" s="179">
        <f t="shared" si="5"/>
        <v>4.1399999999999992E-2</v>
      </c>
      <c r="P35" s="28">
        <f>((G35+L35)/2)</f>
        <v>0</v>
      </c>
      <c r="Q35" s="27">
        <f t="shared" si="6"/>
        <v>0</v>
      </c>
      <c r="R35" s="26">
        <f t="shared" si="7"/>
        <v>0</v>
      </c>
    </row>
    <row r="36" spans="2:18" x14ac:dyDescent="0.25">
      <c r="B36" s="29" t="s">
        <v>335</v>
      </c>
      <c r="C36" s="16" t="s">
        <v>197</v>
      </c>
      <c r="D36" s="17"/>
      <c r="E36" s="18">
        <v>0.95230000000000004</v>
      </c>
      <c r="F36" s="19">
        <f t="shared" si="0"/>
        <v>0</v>
      </c>
      <c r="G36" s="20">
        <f t="shared" si="1"/>
        <v>0</v>
      </c>
      <c r="H36" s="106"/>
      <c r="I36" s="17"/>
      <c r="J36" s="18">
        <v>0.90820000000000001</v>
      </c>
      <c r="K36" s="22">
        <f t="shared" si="2"/>
        <v>0</v>
      </c>
      <c r="L36" s="24">
        <f t="shared" si="3"/>
        <v>0</v>
      </c>
      <c r="M36" s="178"/>
      <c r="N36" s="18">
        <f t="shared" si="4"/>
        <v>0.93025000000000002</v>
      </c>
      <c r="O36" s="179">
        <f t="shared" si="5"/>
        <v>6.9749999999999979E-2</v>
      </c>
      <c r="P36" s="28">
        <f>(G36+L36)/2</f>
        <v>0</v>
      </c>
      <c r="Q36" s="27">
        <f t="shared" si="6"/>
        <v>0</v>
      </c>
      <c r="R36" s="26">
        <f t="shared" si="7"/>
        <v>0</v>
      </c>
    </row>
    <row r="37" spans="2:18" ht="26.25" x14ac:dyDescent="0.25">
      <c r="B37" s="29" t="s">
        <v>118</v>
      </c>
      <c r="C37" s="16" t="s">
        <v>119</v>
      </c>
      <c r="D37" s="17"/>
      <c r="E37" s="18">
        <v>0.94369999999999998</v>
      </c>
      <c r="F37" s="19">
        <f t="shared" si="0"/>
        <v>0</v>
      </c>
      <c r="G37" s="20">
        <f t="shared" si="1"/>
        <v>0</v>
      </c>
      <c r="H37" s="106"/>
      <c r="I37" s="17"/>
      <c r="J37" s="18">
        <v>0.9677</v>
      </c>
      <c r="K37" s="22">
        <f t="shared" si="2"/>
        <v>0</v>
      </c>
      <c r="L37" s="24">
        <f t="shared" si="3"/>
        <v>0</v>
      </c>
      <c r="M37" s="178"/>
      <c r="N37" s="18">
        <f t="shared" si="4"/>
        <v>0.95569999999999999</v>
      </c>
      <c r="O37" s="179">
        <f t="shared" si="5"/>
        <v>4.4300000000000006E-2</v>
      </c>
      <c r="P37" s="28">
        <f>((G37+L37)/2)</f>
        <v>0</v>
      </c>
      <c r="Q37" s="27">
        <f t="shared" si="6"/>
        <v>0</v>
      </c>
      <c r="R37" s="26">
        <f t="shared" si="7"/>
        <v>0</v>
      </c>
    </row>
    <row r="38" spans="2:18" x14ac:dyDescent="0.25">
      <c r="B38" s="29" t="s">
        <v>91</v>
      </c>
      <c r="C38" s="16" t="s">
        <v>92</v>
      </c>
      <c r="D38" s="17"/>
      <c r="E38" s="18">
        <v>0.95099999999999996</v>
      </c>
      <c r="F38" s="19">
        <f t="shared" si="0"/>
        <v>0</v>
      </c>
      <c r="G38" s="20">
        <f t="shared" si="1"/>
        <v>0</v>
      </c>
      <c r="H38" s="106"/>
      <c r="I38" s="17"/>
      <c r="J38" s="18">
        <v>0.96530000000000005</v>
      </c>
      <c r="K38" s="22">
        <f t="shared" si="2"/>
        <v>0</v>
      </c>
      <c r="L38" s="24">
        <f t="shared" si="3"/>
        <v>0</v>
      </c>
      <c r="M38" s="178"/>
      <c r="N38" s="18">
        <f t="shared" si="4"/>
        <v>0.95815000000000006</v>
      </c>
      <c r="O38" s="179">
        <f t="shared" si="5"/>
        <v>4.1849999999999943E-2</v>
      </c>
      <c r="P38" s="28">
        <f>((G38+L38)/2)</f>
        <v>0</v>
      </c>
      <c r="Q38" s="27">
        <f t="shared" si="6"/>
        <v>0</v>
      </c>
      <c r="R38" s="26">
        <f t="shared" si="7"/>
        <v>0</v>
      </c>
    </row>
    <row r="39" spans="2:18" x14ac:dyDescent="0.25">
      <c r="B39" s="29" t="s">
        <v>177</v>
      </c>
      <c r="C39" s="16" t="s">
        <v>178</v>
      </c>
      <c r="D39" s="180"/>
      <c r="E39" s="18">
        <v>0.96089999999999998</v>
      </c>
      <c r="F39" s="19">
        <f t="shared" si="0"/>
        <v>0</v>
      </c>
      <c r="G39" s="20">
        <f t="shared" si="1"/>
        <v>0</v>
      </c>
      <c r="H39" s="106"/>
      <c r="I39" s="17"/>
      <c r="J39" s="18">
        <v>0.95930000000000004</v>
      </c>
      <c r="K39" s="22">
        <f t="shared" si="2"/>
        <v>0</v>
      </c>
      <c r="L39" s="24">
        <f t="shared" si="3"/>
        <v>0</v>
      </c>
      <c r="M39" s="178"/>
      <c r="N39" s="18">
        <f t="shared" si="4"/>
        <v>0.96009999999999995</v>
      </c>
      <c r="O39" s="179">
        <f t="shared" si="5"/>
        <v>3.9900000000000047E-2</v>
      </c>
      <c r="P39" s="28">
        <f>(G39+L39)/2</f>
        <v>0</v>
      </c>
      <c r="Q39" s="27">
        <f t="shared" si="6"/>
        <v>0</v>
      </c>
      <c r="R39" s="26">
        <f t="shared" si="7"/>
        <v>0</v>
      </c>
    </row>
    <row r="40" spans="2:18" ht="26.25" x14ac:dyDescent="0.25">
      <c r="B40" s="29" t="s">
        <v>53</v>
      </c>
      <c r="C40" s="16" t="s">
        <v>54</v>
      </c>
      <c r="D40" s="17"/>
      <c r="E40" s="18">
        <v>0.94299999999999995</v>
      </c>
      <c r="F40" s="19">
        <f t="shared" si="0"/>
        <v>0</v>
      </c>
      <c r="G40" s="20">
        <f t="shared" si="1"/>
        <v>0</v>
      </c>
      <c r="H40" s="106"/>
      <c r="I40" s="17"/>
      <c r="J40" s="18">
        <v>0.94710000000000005</v>
      </c>
      <c r="K40" s="22">
        <f t="shared" si="2"/>
        <v>0</v>
      </c>
      <c r="L40" s="24">
        <f t="shared" si="3"/>
        <v>0</v>
      </c>
      <c r="M40" s="178"/>
      <c r="N40" s="18">
        <f t="shared" si="4"/>
        <v>0.94504999999999995</v>
      </c>
      <c r="O40" s="179">
        <f t="shared" si="5"/>
        <v>5.4950000000000054E-2</v>
      </c>
      <c r="P40" s="28">
        <f t="shared" ref="P40:P49" si="9">((G40+L40)/2)</f>
        <v>0</v>
      </c>
      <c r="Q40" s="27">
        <f t="shared" si="6"/>
        <v>0</v>
      </c>
      <c r="R40" s="26">
        <f t="shared" si="7"/>
        <v>0</v>
      </c>
    </row>
    <row r="41" spans="2:18" x14ac:dyDescent="0.25">
      <c r="B41" s="29" t="s">
        <v>249</v>
      </c>
      <c r="C41" s="16" t="s">
        <v>250</v>
      </c>
      <c r="D41" s="17"/>
      <c r="E41" s="18">
        <v>0.98699999999999999</v>
      </c>
      <c r="F41" s="19">
        <f t="shared" si="0"/>
        <v>0</v>
      </c>
      <c r="G41" s="20">
        <f t="shared" si="1"/>
        <v>0</v>
      </c>
      <c r="H41" s="106"/>
      <c r="I41" s="17"/>
      <c r="J41" s="18">
        <v>0.6603</v>
      </c>
      <c r="K41" s="22">
        <f t="shared" si="2"/>
        <v>0</v>
      </c>
      <c r="L41" s="24">
        <f t="shared" si="3"/>
        <v>0</v>
      </c>
      <c r="M41" s="178"/>
      <c r="N41" s="18">
        <f t="shared" si="4"/>
        <v>0.82364999999999999</v>
      </c>
      <c r="O41" s="179">
        <f t="shared" si="5"/>
        <v>0.17635000000000001</v>
      </c>
      <c r="P41" s="28">
        <f t="shared" si="9"/>
        <v>0</v>
      </c>
      <c r="Q41" s="27">
        <f t="shared" si="6"/>
        <v>0</v>
      </c>
      <c r="R41" s="26">
        <f t="shared" si="7"/>
        <v>0</v>
      </c>
    </row>
    <row r="42" spans="2:18" ht="26.25" x14ac:dyDescent="0.25">
      <c r="B42" s="29" t="s">
        <v>105</v>
      </c>
      <c r="C42" s="16" t="s">
        <v>106</v>
      </c>
      <c r="D42" s="17"/>
      <c r="E42" s="18">
        <v>0.94740000000000002</v>
      </c>
      <c r="F42" s="19">
        <f t="shared" si="0"/>
        <v>0</v>
      </c>
      <c r="G42" s="20">
        <f t="shared" si="1"/>
        <v>0</v>
      </c>
      <c r="H42" s="106"/>
      <c r="I42" s="17"/>
      <c r="J42" s="18">
        <v>0.97399999999999998</v>
      </c>
      <c r="K42" s="22">
        <f t="shared" si="2"/>
        <v>0</v>
      </c>
      <c r="L42" s="24">
        <f t="shared" si="3"/>
        <v>0</v>
      </c>
      <c r="M42" s="178"/>
      <c r="N42" s="18">
        <f t="shared" si="4"/>
        <v>0.9607</v>
      </c>
      <c r="O42" s="179">
        <f t="shared" si="5"/>
        <v>3.9300000000000002E-2</v>
      </c>
      <c r="P42" s="28">
        <f t="shared" si="9"/>
        <v>0</v>
      </c>
      <c r="Q42" s="27">
        <f t="shared" si="6"/>
        <v>0</v>
      </c>
      <c r="R42" s="26">
        <f t="shared" si="7"/>
        <v>0</v>
      </c>
    </row>
    <row r="43" spans="2:18" ht="26.25" x14ac:dyDescent="0.25">
      <c r="B43" s="29">
        <v>160</v>
      </c>
      <c r="C43" s="16" t="s">
        <v>127</v>
      </c>
      <c r="D43" s="17"/>
      <c r="E43" s="31">
        <v>0.94389999999999996</v>
      </c>
      <c r="F43" s="19">
        <f t="shared" si="0"/>
        <v>0</v>
      </c>
      <c r="G43" s="20">
        <f t="shared" si="1"/>
        <v>0</v>
      </c>
      <c r="H43" s="181"/>
      <c r="I43" s="17"/>
      <c r="J43" s="31">
        <v>0.96919999999999995</v>
      </c>
      <c r="K43" s="22">
        <f t="shared" si="2"/>
        <v>0</v>
      </c>
      <c r="L43" s="24">
        <f t="shared" si="3"/>
        <v>0</v>
      </c>
      <c r="M43" s="178"/>
      <c r="N43" s="18">
        <f t="shared" si="4"/>
        <v>0.95655000000000001</v>
      </c>
      <c r="O43" s="179">
        <f t="shared" si="5"/>
        <v>4.3449999999999989E-2</v>
      </c>
      <c r="P43" s="28">
        <f t="shared" si="9"/>
        <v>0</v>
      </c>
      <c r="Q43" s="27">
        <f t="shared" si="6"/>
        <v>0</v>
      </c>
      <c r="R43" s="26">
        <f t="shared" si="7"/>
        <v>0</v>
      </c>
    </row>
    <row r="44" spans="2:18" ht="26.25" x14ac:dyDescent="0.25">
      <c r="B44" s="29">
        <v>147</v>
      </c>
      <c r="C44" s="16" t="s">
        <v>74</v>
      </c>
      <c r="D44" s="180"/>
      <c r="E44" s="33">
        <v>0.83020000000000005</v>
      </c>
      <c r="F44" s="19">
        <f t="shared" si="0"/>
        <v>0</v>
      </c>
      <c r="G44" s="20">
        <f t="shared" si="1"/>
        <v>0</v>
      </c>
      <c r="H44" s="35"/>
      <c r="I44" s="180"/>
      <c r="J44" s="33">
        <v>0.93210000000000004</v>
      </c>
      <c r="K44" s="22">
        <f t="shared" si="2"/>
        <v>0</v>
      </c>
      <c r="L44" s="24">
        <f t="shared" si="3"/>
        <v>0</v>
      </c>
      <c r="M44" s="178"/>
      <c r="N44" s="18">
        <f t="shared" si="4"/>
        <v>0.8811500000000001</v>
      </c>
      <c r="O44" s="179">
        <f t="shared" si="5"/>
        <v>0.1188499999999999</v>
      </c>
      <c r="P44" s="28">
        <f t="shared" si="9"/>
        <v>0</v>
      </c>
      <c r="Q44" s="27">
        <f t="shared" si="6"/>
        <v>0</v>
      </c>
      <c r="R44" s="26">
        <f t="shared" si="7"/>
        <v>0</v>
      </c>
    </row>
    <row r="45" spans="2:18" x14ac:dyDescent="0.25">
      <c r="B45" s="29" t="s">
        <v>243</v>
      </c>
      <c r="C45" s="16" t="s">
        <v>244</v>
      </c>
      <c r="D45" s="17"/>
      <c r="E45" s="18">
        <v>0.97460000000000002</v>
      </c>
      <c r="F45" s="19">
        <f t="shared" si="0"/>
        <v>0</v>
      </c>
      <c r="G45" s="20">
        <f t="shared" si="1"/>
        <v>0</v>
      </c>
      <c r="H45" s="106"/>
      <c r="I45" s="17"/>
      <c r="J45" s="18">
        <v>0.97489999999999999</v>
      </c>
      <c r="K45" s="22">
        <f t="shared" si="2"/>
        <v>0</v>
      </c>
      <c r="L45" s="24">
        <f t="shared" si="3"/>
        <v>0</v>
      </c>
      <c r="M45" s="178"/>
      <c r="N45" s="18">
        <f t="shared" si="4"/>
        <v>0.97475000000000001</v>
      </c>
      <c r="O45" s="179">
        <f t="shared" si="5"/>
        <v>2.5249999999999995E-2</v>
      </c>
      <c r="P45" s="28">
        <f t="shared" si="9"/>
        <v>0</v>
      </c>
      <c r="Q45" s="27">
        <f t="shared" si="6"/>
        <v>0</v>
      </c>
      <c r="R45" s="26">
        <f t="shared" si="7"/>
        <v>0</v>
      </c>
    </row>
    <row r="46" spans="2:18" x14ac:dyDescent="0.25">
      <c r="B46" s="29">
        <v>100</v>
      </c>
      <c r="C46" s="16" t="s">
        <v>242</v>
      </c>
      <c r="D46" s="17"/>
      <c r="E46" s="18">
        <v>0.97560000000000002</v>
      </c>
      <c r="F46" s="19">
        <f t="shared" si="0"/>
        <v>0</v>
      </c>
      <c r="G46" s="20">
        <f t="shared" si="1"/>
        <v>0</v>
      </c>
      <c r="H46" s="106"/>
      <c r="I46" s="17"/>
      <c r="J46" s="18">
        <v>0.98099999999999998</v>
      </c>
      <c r="K46" s="22">
        <f t="shared" si="2"/>
        <v>0</v>
      </c>
      <c r="L46" s="24">
        <f t="shared" si="3"/>
        <v>0</v>
      </c>
      <c r="M46" s="178"/>
      <c r="N46" s="18">
        <f t="shared" si="4"/>
        <v>0.97829999999999995</v>
      </c>
      <c r="O46" s="179">
        <f t="shared" si="5"/>
        <v>2.1700000000000053E-2</v>
      </c>
      <c r="P46" s="28">
        <f t="shared" si="9"/>
        <v>0</v>
      </c>
      <c r="Q46" s="27">
        <f t="shared" si="6"/>
        <v>0</v>
      </c>
      <c r="R46" s="26">
        <f t="shared" si="7"/>
        <v>0</v>
      </c>
    </row>
    <row r="47" spans="2:18" x14ac:dyDescent="0.25">
      <c r="B47" s="29">
        <v>14</v>
      </c>
      <c r="C47" s="16" t="s">
        <v>30</v>
      </c>
      <c r="D47" s="17"/>
      <c r="E47" s="18">
        <v>0.95450000000000002</v>
      </c>
      <c r="F47" s="19">
        <f t="shared" si="0"/>
        <v>0</v>
      </c>
      <c r="G47" s="20">
        <f t="shared" si="1"/>
        <v>0</v>
      </c>
      <c r="H47" s="106"/>
      <c r="I47" s="17"/>
      <c r="J47" s="18">
        <v>0.95089999999999997</v>
      </c>
      <c r="K47" s="22">
        <f t="shared" si="2"/>
        <v>0</v>
      </c>
      <c r="L47" s="24">
        <f t="shared" si="3"/>
        <v>0</v>
      </c>
      <c r="M47" s="178"/>
      <c r="N47" s="18">
        <f t="shared" si="4"/>
        <v>0.95269999999999999</v>
      </c>
      <c r="O47" s="179">
        <f t="shared" si="5"/>
        <v>4.7300000000000009E-2</v>
      </c>
      <c r="P47" s="28">
        <f t="shared" si="9"/>
        <v>0</v>
      </c>
      <c r="Q47" s="27">
        <f t="shared" si="6"/>
        <v>0</v>
      </c>
      <c r="R47" s="26">
        <f t="shared" si="7"/>
        <v>0</v>
      </c>
    </row>
    <row r="48" spans="2:18" ht="26.25" x14ac:dyDescent="0.25">
      <c r="B48" s="29" t="s">
        <v>70</v>
      </c>
      <c r="C48" s="16" t="s">
        <v>71</v>
      </c>
      <c r="D48" s="17"/>
      <c r="E48" s="18">
        <v>0.89390000000000003</v>
      </c>
      <c r="F48" s="19">
        <f t="shared" si="0"/>
        <v>0</v>
      </c>
      <c r="G48" s="20">
        <f t="shared" si="1"/>
        <v>0</v>
      </c>
      <c r="H48" s="106"/>
      <c r="I48" s="17"/>
      <c r="J48" s="18">
        <v>0.89880000000000004</v>
      </c>
      <c r="K48" s="22">
        <f t="shared" si="2"/>
        <v>0</v>
      </c>
      <c r="L48" s="24">
        <f t="shared" si="3"/>
        <v>0</v>
      </c>
      <c r="M48" s="178"/>
      <c r="N48" s="18">
        <f t="shared" si="4"/>
        <v>0.89634999999999998</v>
      </c>
      <c r="O48" s="179">
        <f t="shared" si="5"/>
        <v>0.10365000000000002</v>
      </c>
      <c r="P48" s="28">
        <f t="shared" si="9"/>
        <v>0</v>
      </c>
      <c r="Q48" s="27">
        <f t="shared" si="6"/>
        <v>0</v>
      </c>
      <c r="R48" s="26">
        <f t="shared" si="7"/>
        <v>0</v>
      </c>
    </row>
    <row r="49" spans="2:18" ht="26.25" x14ac:dyDescent="0.25">
      <c r="B49" s="29" t="s">
        <v>282</v>
      </c>
      <c r="C49" s="16" t="s">
        <v>283</v>
      </c>
      <c r="D49" s="17"/>
      <c r="E49" s="18">
        <v>0.94910000000000005</v>
      </c>
      <c r="F49" s="19">
        <f t="shared" si="0"/>
        <v>0</v>
      </c>
      <c r="G49" s="20">
        <f t="shared" si="1"/>
        <v>0</v>
      </c>
      <c r="H49" s="106"/>
      <c r="I49" s="17"/>
      <c r="J49" s="18">
        <v>0.96350000000000002</v>
      </c>
      <c r="K49" s="22">
        <f t="shared" si="2"/>
        <v>0</v>
      </c>
      <c r="L49" s="24">
        <f t="shared" si="3"/>
        <v>0</v>
      </c>
      <c r="M49" s="178"/>
      <c r="N49" s="18">
        <f t="shared" si="4"/>
        <v>0.95630000000000004</v>
      </c>
      <c r="O49" s="179">
        <f t="shared" si="5"/>
        <v>4.3699999999999961E-2</v>
      </c>
      <c r="P49" s="28">
        <f t="shared" si="9"/>
        <v>0</v>
      </c>
      <c r="Q49" s="27">
        <f t="shared" si="6"/>
        <v>0</v>
      </c>
      <c r="R49" s="26">
        <f t="shared" si="7"/>
        <v>0</v>
      </c>
    </row>
    <row r="50" spans="2:18" x14ac:dyDescent="0.25">
      <c r="B50" s="29" t="s">
        <v>200</v>
      </c>
      <c r="C50" s="16" t="s">
        <v>201</v>
      </c>
      <c r="D50" s="17"/>
      <c r="E50" s="18">
        <v>0.97189999999999999</v>
      </c>
      <c r="F50" s="19">
        <f t="shared" si="0"/>
        <v>0</v>
      </c>
      <c r="G50" s="20">
        <f t="shared" si="1"/>
        <v>0</v>
      </c>
      <c r="H50" s="106"/>
      <c r="I50" s="17"/>
      <c r="J50" s="18">
        <v>0.96789999999999998</v>
      </c>
      <c r="K50" s="22">
        <f t="shared" si="2"/>
        <v>0</v>
      </c>
      <c r="L50" s="24">
        <f t="shared" si="3"/>
        <v>0</v>
      </c>
      <c r="M50" s="178"/>
      <c r="N50" s="18">
        <f t="shared" si="4"/>
        <v>0.96989999999999998</v>
      </c>
      <c r="O50" s="179">
        <f t="shared" si="5"/>
        <v>3.0100000000000016E-2</v>
      </c>
      <c r="P50" s="28">
        <f>(G50+L50)/2</f>
        <v>0</v>
      </c>
      <c r="Q50" s="27">
        <f t="shared" si="6"/>
        <v>0</v>
      </c>
      <c r="R50" s="26">
        <f t="shared" si="7"/>
        <v>0</v>
      </c>
    </row>
    <row r="51" spans="2:18" x14ac:dyDescent="0.25">
      <c r="B51" s="29" t="s">
        <v>229</v>
      </c>
      <c r="C51" s="16" t="s">
        <v>230</v>
      </c>
      <c r="D51" s="17"/>
      <c r="E51" s="18">
        <v>0.98760000000000003</v>
      </c>
      <c r="F51" s="19">
        <f t="shared" si="0"/>
        <v>0</v>
      </c>
      <c r="G51" s="20">
        <f t="shared" si="1"/>
        <v>0</v>
      </c>
      <c r="H51" s="106"/>
      <c r="I51" s="17"/>
      <c r="J51" s="18">
        <v>0.95279999999999998</v>
      </c>
      <c r="K51" s="22">
        <f t="shared" si="2"/>
        <v>0</v>
      </c>
      <c r="L51" s="24">
        <f t="shared" si="3"/>
        <v>0</v>
      </c>
      <c r="M51" s="178"/>
      <c r="N51" s="18">
        <f t="shared" si="4"/>
        <v>0.97019999999999995</v>
      </c>
      <c r="O51" s="179">
        <f t="shared" si="5"/>
        <v>2.9800000000000049E-2</v>
      </c>
      <c r="P51" s="28">
        <f>((G51+L51)/2)</f>
        <v>0</v>
      </c>
      <c r="Q51" s="27">
        <f t="shared" si="6"/>
        <v>0</v>
      </c>
      <c r="R51" s="26">
        <f t="shared" si="7"/>
        <v>0</v>
      </c>
    </row>
    <row r="52" spans="2:18" x14ac:dyDescent="0.25">
      <c r="B52" s="29">
        <v>66</v>
      </c>
      <c r="C52" s="16" t="s">
        <v>172</v>
      </c>
      <c r="D52" s="17"/>
      <c r="E52" s="18">
        <v>0.96189999999999998</v>
      </c>
      <c r="F52" s="19">
        <f t="shared" si="0"/>
        <v>0</v>
      </c>
      <c r="G52" s="20">
        <f t="shared" si="1"/>
        <v>0</v>
      </c>
      <c r="H52" s="106"/>
      <c r="I52" s="17"/>
      <c r="J52" s="18">
        <v>0.96589999999999998</v>
      </c>
      <c r="K52" s="22">
        <f t="shared" si="2"/>
        <v>0</v>
      </c>
      <c r="L52" s="24">
        <f t="shared" si="3"/>
        <v>0</v>
      </c>
      <c r="M52" s="178"/>
      <c r="N52" s="18">
        <f t="shared" si="4"/>
        <v>0.96389999999999998</v>
      </c>
      <c r="O52" s="179">
        <f t="shared" si="5"/>
        <v>3.6100000000000021E-2</v>
      </c>
      <c r="P52" s="28">
        <f>(G52+L52)/2</f>
        <v>0</v>
      </c>
      <c r="Q52" s="27">
        <f t="shared" si="6"/>
        <v>0</v>
      </c>
      <c r="R52" s="26">
        <f t="shared" si="7"/>
        <v>0</v>
      </c>
    </row>
    <row r="53" spans="2:18" x14ac:dyDescent="0.25">
      <c r="B53" s="29" t="s">
        <v>225</v>
      </c>
      <c r="C53" s="53" t="s">
        <v>226</v>
      </c>
      <c r="D53" s="17"/>
      <c r="E53" s="18">
        <v>0.96130000000000004</v>
      </c>
      <c r="F53" s="19">
        <f t="shared" si="0"/>
        <v>0</v>
      </c>
      <c r="G53" s="20">
        <f t="shared" si="1"/>
        <v>0</v>
      </c>
      <c r="H53" s="106"/>
      <c r="I53" s="17"/>
      <c r="J53" s="18">
        <v>0.96760000000000002</v>
      </c>
      <c r="K53" s="22">
        <f t="shared" si="2"/>
        <v>0</v>
      </c>
      <c r="L53" s="24">
        <f t="shared" si="3"/>
        <v>0</v>
      </c>
      <c r="M53" s="178"/>
      <c r="N53" s="18">
        <f t="shared" si="4"/>
        <v>0.96445000000000003</v>
      </c>
      <c r="O53" s="179">
        <f t="shared" si="5"/>
        <v>3.5549999999999971E-2</v>
      </c>
      <c r="P53" s="28">
        <f>((G53+L53)/2)</f>
        <v>0</v>
      </c>
      <c r="Q53" s="27">
        <f t="shared" si="6"/>
        <v>0</v>
      </c>
      <c r="R53" s="26">
        <f t="shared" si="7"/>
        <v>0</v>
      </c>
    </row>
    <row r="54" spans="2:18" ht="26.25" x14ac:dyDescent="0.25">
      <c r="B54" s="29" t="s">
        <v>274</v>
      </c>
      <c r="C54" s="16" t="s">
        <v>275</v>
      </c>
      <c r="D54" s="17"/>
      <c r="E54" s="18">
        <v>0.96599999999999997</v>
      </c>
      <c r="F54" s="19">
        <f t="shared" si="0"/>
        <v>0</v>
      </c>
      <c r="G54" s="20">
        <f t="shared" si="1"/>
        <v>0</v>
      </c>
      <c r="H54" s="106"/>
      <c r="I54" s="17"/>
      <c r="J54" s="18">
        <v>0.9587</v>
      </c>
      <c r="K54" s="22">
        <f t="shared" si="2"/>
        <v>0</v>
      </c>
      <c r="L54" s="24">
        <f t="shared" si="3"/>
        <v>0</v>
      </c>
      <c r="M54" s="178"/>
      <c r="N54" s="18">
        <f t="shared" si="4"/>
        <v>0.96235000000000004</v>
      </c>
      <c r="O54" s="179">
        <f t="shared" si="5"/>
        <v>3.7649999999999961E-2</v>
      </c>
      <c r="P54" s="28">
        <f>((G54+L54)/2)</f>
        <v>0</v>
      </c>
      <c r="Q54" s="27">
        <f t="shared" si="6"/>
        <v>0</v>
      </c>
      <c r="R54" s="26">
        <f t="shared" si="7"/>
        <v>0</v>
      </c>
    </row>
    <row r="55" spans="2:18" x14ac:dyDescent="0.25">
      <c r="B55" s="29" t="s">
        <v>45</v>
      </c>
      <c r="C55" s="16" t="s">
        <v>46</v>
      </c>
      <c r="D55" s="17"/>
      <c r="E55" s="18">
        <v>0.97360000000000002</v>
      </c>
      <c r="F55" s="19">
        <f t="shared" si="0"/>
        <v>0</v>
      </c>
      <c r="G55" s="20">
        <f t="shared" si="1"/>
        <v>0</v>
      </c>
      <c r="H55" s="106"/>
      <c r="I55" s="17"/>
      <c r="J55" s="18">
        <v>0.97599999999999998</v>
      </c>
      <c r="K55" s="22">
        <f t="shared" si="2"/>
        <v>0</v>
      </c>
      <c r="L55" s="24">
        <f t="shared" si="3"/>
        <v>0</v>
      </c>
      <c r="M55" s="178"/>
      <c r="N55" s="18">
        <f t="shared" si="4"/>
        <v>0.9748</v>
      </c>
      <c r="O55" s="179">
        <f t="shared" si="5"/>
        <v>2.52E-2</v>
      </c>
      <c r="P55" s="28">
        <f>((G55+L55)/2)</f>
        <v>0</v>
      </c>
      <c r="Q55" s="27">
        <f t="shared" si="6"/>
        <v>0</v>
      </c>
      <c r="R55" s="26">
        <f t="shared" si="7"/>
        <v>0</v>
      </c>
    </row>
    <row r="56" spans="2:18" x14ac:dyDescent="0.25">
      <c r="B56" s="29" t="s">
        <v>181</v>
      </c>
      <c r="C56" s="16" t="s">
        <v>182</v>
      </c>
      <c r="D56" s="180"/>
      <c r="E56" s="18">
        <v>0.98089999999999999</v>
      </c>
      <c r="F56" s="19">
        <f t="shared" si="0"/>
        <v>0</v>
      </c>
      <c r="G56" s="20">
        <f t="shared" si="1"/>
        <v>0</v>
      </c>
      <c r="H56" s="106"/>
      <c r="I56" s="180"/>
      <c r="J56" s="18">
        <v>0.98640000000000005</v>
      </c>
      <c r="K56" s="22">
        <f t="shared" si="2"/>
        <v>0</v>
      </c>
      <c r="L56" s="24">
        <f t="shared" si="3"/>
        <v>0</v>
      </c>
      <c r="M56" s="178"/>
      <c r="N56" s="18">
        <f t="shared" si="4"/>
        <v>0.98365000000000002</v>
      </c>
      <c r="O56" s="179">
        <f t="shared" si="5"/>
        <v>1.6349999999999976E-2</v>
      </c>
      <c r="P56" s="28">
        <f>(G56+L56)/2</f>
        <v>0</v>
      </c>
      <c r="Q56" s="27">
        <f t="shared" si="6"/>
        <v>0</v>
      </c>
      <c r="R56" s="26">
        <f t="shared" si="7"/>
        <v>0</v>
      </c>
    </row>
    <row r="57" spans="2:18" ht="26.25" x14ac:dyDescent="0.25">
      <c r="B57" s="29" t="s">
        <v>263</v>
      </c>
      <c r="C57" s="16" t="s">
        <v>264</v>
      </c>
      <c r="D57" s="17"/>
      <c r="E57" s="18">
        <v>0.93810000000000004</v>
      </c>
      <c r="F57" s="19">
        <f t="shared" si="0"/>
        <v>0</v>
      </c>
      <c r="G57" s="20">
        <f t="shared" si="1"/>
        <v>0</v>
      </c>
      <c r="H57" s="106"/>
      <c r="I57" s="17"/>
      <c r="J57" s="18">
        <v>0.99050000000000005</v>
      </c>
      <c r="K57" s="22">
        <f t="shared" si="2"/>
        <v>0</v>
      </c>
      <c r="L57" s="24">
        <f t="shared" si="3"/>
        <v>0</v>
      </c>
      <c r="M57" s="178"/>
      <c r="N57" s="18">
        <f t="shared" si="4"/>
        <v>0.96430000000000005</v>
      </c>
      <c r="O57" s="179">
        <f t="shared" si="5"/>
        <v>3.5699999999999954E-2</v>
      </c>
      <c r="P57" s="28">
        <f>((G57+L57)/2)</f>
        <v>0</v>
      </c>
      <c r="Q57" s="27">
        <f t="shared" si="6"/>
        <v>0</v>
      </c>
      <c r="R57" s="26">
        <f t="shared" si="7"/>
        <v>0</v>
      </c>
    </row>
    <row r="58" spans="2:18" x14ac:dyDescent="0.25">
      <c r="B58" s="29" t="s">
        <v>111</v>
      </c>
      <c r="C58" s="16" t="s">
        <v>112</v>
      </c>
      <c r="D58" s="17"/>
      <c r="E58" s="18">
        <v>0.93610000000000004</v>
      </c>
      <c r="F58" s="19">
        <f t="shared" si="0"/>
        <v>0</v>
      </c>
      <c r="G58" s="20">
        <f t="shared" si="1"/>
        <v>0</v>
      </c>
      <c r="H58" s="106"/>
      <c r="I58" s="17"/>
      <c r="J58" s="18">
        <v>0.97270000000000001</v>
      </c>
      <c r="K58" s="22">
        <f t="shared" si="2"/>
        <v>0</v>
      </c>
      <c r="L58" s="24">
        <f t="shared" si="3"/>
        <v>0</v>
      </c>
      <c r="M58" s="178"/>
      <c r="N58" s="18">
        <f t="shared" si="4"/>
        <v>0.95440000000000003</v>
      </c>
      <c r="O58" s="179">
        <f t="shared" si="5"/>
        <v>4.5599999999999974E-2</v>
      </c>
      <c r="P58" s="28">
        <f>((G58+L58)/2)</f>
        <v>0</v>
      </c>
      <c r="Q58" s="27">
        <f t="shared" si="6"/>
        <v>0</v>
      </c>
      <c r="R58" s="26">
        <f t="shared" si="7"/>
        <v>0</v>
      </c>
    </row>
    <row r="59" spans="2:18" ht="26.25" x14ac:dyDescent="0.25">
      <c r="B59" s="29">
        <v>167</v>
      </c>
      <c r="C59" s="16" t="s">
        <v>134</v>
      </c>
      <c r="D59" s="17"/>
      <c r="E59" s="31">
        <v>0.94650000000000001</v>
      </c>
      <c r="F59" s="19">
        <f t="shared" si="0"/>
        <v>0</v>
      </c>
      <c r="G59" s="20">
        <f t="shared" si="1"/>
        <v>0</v>
      </c>
      <c r="H59" s="181"/>
      <c r="I59" s="17"/>
      <c r="J59" s="31">
        <v>0.93049999999999999</v>
      </c>
      <c r="K59" s="22">
        <f t="shared" si="2"/>
        <v>0</v>
      </c>
      <c r="L59" s="24">
        <f t="shared" si="3"/>
        <v>0</v>
      </c>
      <c r="M59" s="178"/>
      <c r="N59" s="18">
        <f t="shared" si="4"/>
        <v>0.9385</v>
      </c>
      <c r="O59" s="179">
        <f t="shared" si="5"/>
        <v>6.1499999999999999E-2</v>
      </c>
      <c r="P59" s="28">
        <f>((G59+L59)/2)</f>
        <v>0</v>
      </c>
      <c r="Q59" s="27">
        <f t="shared" si="6"/>
        <v>0</v>
      </c>
      <c r="R59" s="26">
        <f t="shared" si="7"/>
        <v>0</v>
      </c>
    </row>
    <row r="60" spans="2:18" x14ac:dyDescent="0.25">
      <c r="B60" s="29" t="s">
        <v>68</v>
      </c>
      <c r="C60" s="16" t="s">
        <v>69</v>
      </c>
      <c r="D60" s="17"/>
      <c r="E60" s="18">
        <v>0.84109999999999996</v>
      </c>
      <c r="F60" s="19">
        <f t="shared" si="0"/>
        <v>0</v>
      </c>
      <c r="G60" s="20">
        <f t="shared" si="1"/>
        <v>0</v>
      </c>
      <c r="H60" s="106"/>
      <c r="I60" s="17"/>
      <c r="J60" s="18">
        <v>0.84719999999999995</v>
      </c>
      <c r="K60" s="22">
        <f t="shared" si="2"/>
        <v>0</v>
      </c>
      <c r="L60" s="24">
        <f t="shared" si="3"/>
        <v>0</v>
      </c>
      <c r="M60" s="178"/>
      <c r="N60" s="18">
        <f t="shared" si="4"/>
        <v>0.84414999999999996</v>
      </c>
      <c r="O60" s="179">
        <f t="shared" si="5"/>
        <v>0.15585000000000004</v>
      </c>
      <c r="P60" s="28">
        <f>((G60+L60)/2)</f>
        <v>0</v>
      </c>
      <c r="Q60" s="27">
        <f t="shared" si="6"/>
        <v>0</v>
      </c>
      <c r="R60" s="26">
        <f t="shared" si="7"/>
        <v>0</v>
      </c>
    </row>
    <row r="61" spans="2:18" ht="26.25" x14ac:dyDescent="0.25">
      <c r="B61" s="29">
        <v>159</v>
      </c>
      <c r="C61" s="16" t="s">
        <v>86</v>
      </c>
      <c r="D61" s="17"/>
      <c r="E61" s="33">
        <v>0.6401</v>
      </c>
      <c r="F61" s="19">
        <f t="shared" si="0"/>
        <v>0</v>
      </c>
      <c r="G61" s="20">
        <f t="shared" si="1"/>
        <v>0</v>
      </c>
      <c r="H61" s="35"/>
      <c r="I61" s="17"/>
      <c r="J61" s="33">
        <v>0.87339999999999995</v>
      </c>
      <c r="K61" s="22">
        <f t="shared" si="2"/>
        <v>0</v>
      </c>
      <c r="L61" s="24">
        <f t="shared" si="3"/>
        <v>0</v>
      </c>
      <c r="M61" s="178"/>
      <c r="N61" s="18">
        <f t="shared" si="4"/>
        <v>0.75675000000000003</v>
      </c>
      <c r="O61" s="179">
        <f t="shared" si="5"/>
        <v>0.24324999999999997</v>
      </c>
      <c r="P61" s="28">
        <f>((G61+L61)/2)</f>
        <v>0</v>
      </c>
      <c r="Q61" s="27">
        <f t="shared" si="6"/>
        <v>0</v>
      </c>
      <c r="R61" s="26">
        <f t="shared" si="7"/>
        <v>0</v>
      </c>
    </row>
    <row r="62" spans="2:18" ht="26.25" x14ac:dyDescent="0.25">
      <c r="B62" s="29" t="s">
        <v>195</v>
      </c>
      <c r="C62" s="16" t="s">
        <v>196</v>
      </c>
      <c r="D62" s="17"/>
      <c r="E62" s="18">
        <v>0.97750000000000004</v>
      </c>
      <c r="F62" s="19">
        <f t="shared" si="0"/>
        <v>0</v>
      </c>
      <c r="G62" s="20">
        <f t="shared" si="1"/>
        <v>0</v>
      </c>
      <c r="H62" s="106"/>
      <c r="I62" s="17"/>
      <c r="J62" s="18">
        <v>0.98050000000000004</v>
      </c>
      <c r="K62" s="22">
        <f t="shared" si="2"/>
        <v>0</v>
      </c>
      <c r="L62" s="24">
        <f t="shared" si="3"/>
        <v>0</v>
      </c>
      <c r="M62" s="178"/>
      <c r="N62" s="18">
        <f t="shared" si="4"/>
        <v>0.97900000000000009</v>
      </c>
      <c r="O62" s="179">
        <f t="shared" si="5"/>
        <v>2.0999999999999908E-2</v>
      </c>
      <c r="P62" s="28">
        <f>(G62+L62)/2</f>
        <v>0</v>
      </c>
      <c r="Q62" s="27">
        <f t="shared" si="6"/>
        <v>0</v>
      </c>
      <c r="R62" s="26">
        <f t="shared" si="7"/>
        <v>0</v>
      </c>
    </row>
    <row r="63" spans="2:18" x14ac:dyDescent="0.25">
      <c r="B63" s="29" t="s">
        <v>101</v>
      </c>
      <c r="C63" s="16" t="s">
        <v>102</v>
      </c>
      <c r="D63" s="17"/>
      <c r="E63" s="18">
        <v>0.96640000000000004</v>
      </c>
      <c r="F63" s="19">
        <f t="shared" si="0"/>
        <v>0</v>
      </c>
      <c r="G63" s="20">
        <f t="shared" si="1"/>
        <v>0</v>
      </c>
      <c r="H63" s="106"/>
      <c r="I63" s="17"/>
      <c r="J63" s="18">
        <v>0.96989999999999998</v>
      </c>
      <c r="K63" s="22">
        <f t="shared" si="2"/>
        <v>0</v>
      </c>
      <c r="L63" s="24">
        <f t="shared" si="3"/>
        <v>0</v>
      </c>
      <c r="M63" s="178"/>
      <c r="N63" s="18">
        <f t="shared" si="4"/>
        <v>0.96815000000000007</v>
      </c>
      <c r="O63" s="179">
        <f t="shared" si="5"/>
        <v>3.1849999999999934E-2</v>
      </c>
      <c r="P63" s="28">
        <f>((G63+L63)/2)</f>
        <v>0</v>
      </c>
      <c r="Q63" s="27">
        <f t="shared" si="6"/>
        <v>0</v>
      </c>
      <c r="R63" s="26">
        <f t="shared" si="7"/>
        <v>0</v>
      </c>
    </row>
    <row r="64" spans="2:18" x14ac:dyDescent="0.25">
      <c r="B64" s="29" t="s">
        <v>113</v>
      </c>
      <c r="C64" s="16" t="s">
        <v>114</v>
      </c>
      <c r="D64" s="17"/>
      <c r="E64" s="18">
        <v>0.94159999999999999</v>
      </c>
      <c r="F64" s="19">
        <f t="shared" si="0"/>
        <v>0</v>
      </c>
      <c r="G64" s="20">
        <f t="shared" si="1"/>
        <v>0</v>
      </c>
      <c r="H64" s="106"/>
      <c r="I64" s="17"/>
      <c r="J64" s="18">
        <v>0.97270000000000001</v>
      </c>
      <c r="K64" s="22">
        <f t="shared" si="2"/>
        <v>0</v>
      </c>
      <c r="L64" s="24">
        <f t="shared" si="3"/>
        <v>0</v>
      </c>
      <c r="M64" s="178"/>
      <c r="N64" s="18">
        <f t="shared" si="4"/>
        <v>0.95714999999999995</v>
      </c>
      <c r="O64" s="179">
        <f t="shared" si="5"/>
        <v>4.2850000000000055E-2</v>
      </c>
      <c r="P64" s="28">
        <f>((G64+L64)/2)</f>
        <v>0</v>
      </c>
      <c r="Q64" s="27">
        <f t="shared" si="6"/>
        <v>0</v>
      </c>
      <c r="R64" s="26">
        <f t="shared" si="7"/>
        <v>0</v>
      </c>
    </row>
    <row r="65" spans="2:18" x14ac:dyDescent="0.25">
      <c r="B65" s="29" t="s">
        <v>255</v>
      </c>
      <c r="C65" s="16" t="s">
        <v>256</v>
      </c>
      <c r="D65" s="17"/>
      <c r="E65" s="18">
        <v>0.88439999999999996</v>
      </c>
      <c r="F65" s="19">
        <f t="shared" si="0"/>
        <v>0</v>
      </c>
      <c r="G65" s="20">
        <f t="shared" si="1"/>
        <v>0</v>
      </c>
      <c r="H65" s="106"/>
      <c r="I65" s="17"/>
      <c r="J65" s="18">
        <v>0.99250000000000005</v>
      </c>
      <c r="K65" s="22">
        <f t="shared" si="2"/>
        <v>0</v>
      </c>
      <c r="L65" s="24">
        <f t="shared" si="3"/>
        <v>0</v>
      </c>
      <c r="M65" s="178"/>
      <c r="N65" s="18">
        <f t="shared" si="4"/>
        <v>0.93845000000000001</v>
      </c>
      <c r="O65" s="179">
        <f t="shared" si="5"/>
        <v>6.1549999999999994E-2</v>
      </c>
      <c r="P65" s="28">
        <f>((G65+L65)/2)</f>
        <v>0</v>
      </c>
      <c r="Q65" s="27">
        <f t="shared" si="6"/>
        <v>0</v>
      </c>
      <c r="R65" s="26">
        <f t="shared" si="7"/>
        <v>0</v>
      </c>
    </row>
    <row r="66" spans="2:18" x14ac:dyDescent="0.25">
      <c r="B66" s="29">
        <v>22</v>
      </c>
      <c r="C66" s="16" t="s">
        <v>44</v>
      </c>
      <c r="D66" s="17"/>
      <c r="E66" s="30">
        <v>0.97529999999999994</v>
      </c>
      <c r="F66" s="19">
        <f t="shared" si="0"/>
        <v>0</v>
      </c>
      <c r="G66" s="20">
        <f t="shared" si="1"/>
        <v>0</v>
      </c>
      <c r="H66" s="106"/>
      <c r="I66" s="17"/>
      <c r="J66" s="18">
        <v>0.98340000000000005</v>
      </c>
      <c r="K66" s="22">
        <f t="shared" si="2"/>
        <v>0</v>
      </c>
      <c r="L66" s="24">
        <f t="shared" si="3"/>
        <v>0</v>
      </c>
      <c r="M66" s="178"/>
      <c r="N66" s="18">
        <f t="shared" si="4"/>
        <v>0.97934999999999994</v>
      </c>
      <c r="O66" s="179">
        <f t="shared" si="5"/>
        <v>2.0650000000000057E-2</v>
      </c>
      <c r="P66" s="28">
        <f>((G66+L66)/2)</f>
        <v>0</v>
      </c>
      <c r="Q66" s="27">
        <f t="shared" si="6"/>
        <v>0</v>
      </c>
      <c r="R66" s="26">
        <f t="shared" si="7"/>
        <v>0</v>
      </c>
    </row>
    <row r="67" spans="2:18" ht="26.25" x14ac:dyDescent="0.25">
      <c r="B67" s="29" t="s">
        <v>345</v>
      </c>
      <c r="C67" s="16" t="s">
        <v>281</v>
      </c>
      <c r="D67" s="17"/>
      <c r="E67" s="18">
        <v>0.98529999999999995</v>
      </c>
      <c r="F67" s="19">
        <f t="shared" ref="F67:F130" si="10">D67*E67</f>
        <v>0</v>
      </c>
      <c r="G67" s="20">
        <f t="shared" ref="G67:G130" si="11">D67-F67</f>
        <v>0</v>
      </c>
      <c r="H67" s="106"/>
      <c r="I67" s="17"/>
      <c r="J67" s="18">
        <v>0.98260000000000003</v>
      </c>
      <c r="K67" s="22">
        <f t="shared" ref="K67:K130" si="12">I67*J67</f>
        <v>0</v>
      </c>
      <c r="L67" s="24">
        <f t="shared" ref="L67:L130" si="13">I67-K67</f>
        <v>0</v>
      </c>
      <c r="M67" s="178"/>
      <c r="N67" s="18">
        <f t="shared" ref="N67:N130" si="14">(E67+J67)/2</f>
        <v>0.98394999999999999</v>
      </c>
      <c r="O67" s="179">
        <f t="shared" ref="O67:O130" si="15">(1-N67)</f>
        <v>1.6050000000000009E-2</v>
      </c>
      <c r="P67" s="28">
        <f>((G67+L67)/2)</f>
        <v>0</v>
      </c>
      <c r="Q67" s="27">
        <f t="shared" ref="Q67:Q130" si="16">G67+L67</f>
        <v>0</v>
      </c>
      <c r="R67" s="26">
        <f t="shared" ref="R67:R84" si="17">((D67+I67)/2)</f>
        <v>0</v>
      </c>
    </row>
    <row r="68" spans="2:18" x14ac:dyDescent="0.25">
      <c r="B68" s="29" t="s">
        <v>183</v>
      </c>
      <c r="C68" s="16" t="s">
        <v>184</v>
      </c>
      <c r="D68" s="17"/>
      <c r="E68" s="18">
        <v>0.98429999999999995</v>
      </c>
      <c r="F68" s="19">
        <f t="shared" si="10"/>
        <v>0</v>
      </c>
      <c r="G68" s="20">
        <f t="shared" si="11"/>
        <v>0</v>
      </c>
      <c r="H68" s="106"/>
      <c r="I68" s="46"/>
      <c r="J68" s="18">
        <v>0.96109999999999995</v>
      </c>
      <c r="K68" s="22">
        <f t="shared" si="12"/>
        <v>0</v>
      </c>
      <c r="L68" s="24">
        <f t="shared" si="13"/>
        <v>0</v>
      </c>
      <c r="M68" s="178"/>
      <c r="N68" s="18">
        <f t="shared" si="14"/>
        <v>0.9726999999999999</v>
      </c>
      <c r="O68" s="179">
        <f t="shared" si="15"/>
        <v>2.7300000000000102E-2</v>
      </c>
      <c r="P68" s="28">
        <f>(G68+L68)/2</f>
        <v>0</v>
      </c>
      <c r="Q68" s="27">
        <f t="shared" si="16"/>
        <v>0</v>
      </c>
      <c r="R68" s="26">
        <f t="shared" si="17"/>
        <v>0</v>
      </c>
    </row>
    <row r="69" spans="2:18" x14ac:dyDescent="0.25">
      <c r="B69" s="29" t="s">
        <v>62</v>
      </c>
      <c r="C69" s="16" t="s">
        <v>63</v>
      </c>
      <c r="D69" s="17"/>
      <c r="E69" s="30">
        <v>0.96199999999999997</v>
      </c>
      <c r="F69" s="19">
        <f t="shared" si="10"/>
        <v>0</v>
      </c>
      <c r="G69" s="20">
        <f t="shared" si="11"/>
        <v>0</v>
      </c>
      <c r="H69" s="47"/>
      <c r="I69" s="17"/>
      <c r="J69" s="30">
        <v>0.99250000000000005</v>
      </c>
      <c r="K69" s="22">
        <f t="shared" si="12"/>
        <v>0</v>
      </c>
      <c r="L69" s="24">
        <f t="shared" si="13"/>
        <v>0</v>
      </c>
      <c r="M69" s="178"/>
      <c r="N69" s="18">
        <f t="shared" si="14"/>
        <v>0.97724999999999995</v>
      </c>
      <c r="O69" s="179">
        <f t="shared" si="15"/>
        <v>2.2750000000000048E-2</v>
      </c>
      <c r="P69" s="28">
        <f>((G69+L69)/2)</f>
        <v>0</v>
      </c>
      <c r="Q69" s="27">
        <f t="shared" si="16"/>
        <v>0</v>
      </c>
      <c r="R69" s="26">
        <f t="shared" si="17"/>
        <v>0</v>
      </c>
    </row>
    <row r="70" spans="2:18" ht="26.25" x14ac:dyDescent="0.25">
      <c r="B70" s="29">
        <v>129</v>
      </c>
      <c r="C70" s="16" t="s">
        <v>125</v>
      </c>
      <c r="D70" s="17"/>
      <c r="E70" s="31">
        <v>0.93940000000000001</v>
      </c>
      <c r="F70" s="19">
        <f t="shared" si="10"/>
        <v>0</v>
      </c>
      <c r="G70" s="20">
        <f t="shared" si="11"/>
        <v>0</v>
      </c>
      <c r="H70" s="181"/>
      <c r="I70" s="17"/>
      <c r="J70" s="31">
        <v>0.94550000000000001</v>
      </c>
      <c r="K70" s="22">
        <f t="shared" si="12"/>
        <v>0</v>
      </c>
      <c r="L70" s="24">
        <f t="shared" si="13"/>
        <v>0</v>
      </c>
      <c r="M70" s="178"/>
      <c r="N70" s="18">
        <f t="shared" si="14"/>
        <v>0.94245000000000001</v>
      </c>
      <c r="O70" s="179">
        <f t="shared" si="15"/>
        <v>5.754999999999999E-2</v>
      </c>
      <c r="P70" s="28">
        <f>((G70+L70)/2)</f>
        <v>0</v>
      </c>
      <c r="Q70" s="27">
        <f t="shared" si="16"/>
        <v>0</v>
      </c>
      <c r="R70" s="26">
        <f t="shared" si="17"/>
        <v>0</v>
      </c>
    </row>
    <row r="71" spans="2:18" x14ac:dyDescent="0.25">
      <c r="B71" s="29" t="s">
        <v>173</v>
      </c>
      <c r="C71" s="16" t="s">
        <v>174</v>
      </c>
      <c r="D71" s="17"/>
      <c r="E71" s="18">
        <v>0.97840000000000005</v>
      </c>
      <c r="F71" s="19">
        <f t="shared" si="10"/>
        <v>0</v>
      </c>
      <c r="G71" s="20">
        <f t="shared" si="11"/>
        <v>0</v>
      </c>
      <c r="H71" s="106"/>
      <c r="I71" s="17"/>
      <c r="J71" s="18">
        <v>0.98729999999999996</v>
      </c>
      <c r="K71" s="22">
        <f t="shared" si="12"/>
        <v>0</v>
      </c>
      <c r="L71" s="24">
        <f t="shared" si="13"/>
        <v>0</v>
      </c>
      <c r="M71" s="178"/>
      <c r="N71" s="18">
        <f t="shared" si="14"/>
        <v>0.98285</v>
      </c>
      <c r="O71" s="179">
        <f t="shared" si="15"/>
        <v>1.7149999999999999E-2</v>
      </c>
      <c r="P71" s="28">
        <f>(G71+L71)/2</f>
        <v>0</v>
      </c>
      <c r="Q71" s="27">
        <f t="shared" si="16"/>
        <v>0</v>
      </c>
      <c r="R71" s="26">
        <f t="shared" si="17"/>
        <v>0</v>
      </c>
    </row>
    <row r="72" spans="2:18" x14ac:dyDescent="0.25">
      <c r="B72" s="29">
        <v>60</v>
      </c>
      <c r="C72" s="16" t="s">
        <v>158</v>
      </c>
      <c r="D72" s="17"/>
      <c r="E72" s="18">
        <v>0.96399999999999997</v>
      </c>
      <c r="F72" s="19">
        <f t="shared" si="10"/>
        <v>0</v>
      </c>
      <c r="G72" s="20">
        <f t="shared" si="11"/>
        <v>0</v>
      </c>
      <c r="H72" s="106"/>
      <c r="I72" s="17"/>
      <c r="J72" s="18">
        <v>0.9516</v>
      </c>
      <c r="K72" s="22">
        <f t="shared" si="12"/>
        <v>0</v>
      </c>
      <c r="L72" s="24">
        <f t="shared" si="13"/>
        <v>0</v>
      </c>
      <c r="M72" s="178"/>
      <c r="N72" s="18">
        <f t="shared" si="14"/>
        <v>0.95779999999999998</v>
      </c>
      <c r="O72" s="179">
        <f t="shared" si="15"/>
        <v>4.2200000000000015E-2</v>
      </c>
      <c r="P72" s="28">
        <f>(G72+L72)/2</f>
        <v>0</v>
      </c>
      <c r="Q72" s="27">
        <f t="shared" si="16"/>
        <v>0</v>
      </c>
      <c r="R72" s="26">
        <f t="shared" si="17"/>
        <v>0</v>
      </c>
    </row>
    <row r="73" spans="2:18" ht="26.25" x14ac:dyDescent="0.25">
      <c r="B73" s="29">
        <v>137</v>
      </c>
      <c r="C73" s="16" t="s">
        <v>291</v>
      </c>
      <c r="D73" s="17"/>
      <c r="E73" s="18">
        <v>0.92630000000000001</v>
      </c>
      <c r="F73" s="19">
        <f t="shared" si="10"/>
        <v>0</v>
      </c>
      <c r="G73" s="20">
        <f t="shared" si="11"/>
        <v>0</v>
      </c>
      <c r="H73" s="106"/>
      <c r="I73" s="17"/>
      <c r="J73" s="18">
        <v>0.94650000000000001</v>
      </c>
      <c r="K73" s="22">
        <f t="shared" si="12"/>
        <v>0</v>
      </c>
      <c r="L73" s="24">
        <f t="shared" si="13"/>
        <v>0</v>
      </c>
      <c r="M73" s="178"/>
      <c r="N73" s="18">
        <f t="shared" si="14"/>
        <v>0.93640000000000001</v>
      </c>
      <c r="O73" s="179">
        <f t="shared" si="15"/>
        <v>6.359999999999999E-2</v>
      </c>
      <c r="P73" s="28">
        <f>((G73+L73)/2)</f>
        <v>0</v>
      </c>
      <c r="Q73" s="27">
        <f t="shared" si="16"/>
        <v>0</v>
      </c>
      <c r="R73" s="26">
        <f t="shared" si="17"/>
        <v>0</v>
      </c>
    </row>
    <row r="74" spans="2:18" ht="26.25" x14ac:dyDescent="0.25">
      <c r="B74" s="29">
        <v>158</v>
      </c>
      <c r="C74" s="16" t="s">
        <v>85</v>
      </c>
      <c r="D74" s="17"/>
      <c r="E74" s="33">
        <v>0.91769999999999996</v>
      </c>
      <c r="F74" s="19">
        <f t="shared" si="10"/>
        <v>0</v>
      </c>
      <c r="G74" s="20">
        <f t="shared" si="11"/>
        <v>0</v>
      </c>
      <c r="H74" s="35"/>
      <c r="I74" s="17"/>
      <c r="J74" s="33">
        <v>0.9224</v>
      </c>
      <c r="K74" s="22">
        <f t="shared" si="12"/>
        <v>0</v>
      </c>
      <c r="L74" s="24">
        <f t="shared" si="13"/>
        <v>0</v>
      </c>
      <c r="M74" s="178"/>
      <c r="N74" s="18">
        <f t="shared" si="14"/>
        <v>0.92005000000000003</v>
      </c>
      <c r="O74" s="179">
        <f t="shared" si="15"/>
        <v>7.9949999999999966E-2</v>
      </c>
      <c r="P74" s="28">
        <f>((G74+L74)/2)</f>
        <v>0</v>
      </c>
      <c r="Q74" s="27">
        <f t="shared" si="16"/>
        <v>0</v>
      </c>
      <c r="R74" s="26">
        <f t="shared" si="17"/>
        <v>0</v>
      </c>
    </row>
    <row r="75" spans="2:18" x14ac:dyDescent="0.25">
      <c r="B75" s="29" t="s">
        <v>145</v>
      </c>
      <c r="C75" s="16" t="s">
        <v>146</v>
      </c>
      <c r="D75" s="17"/>
      <c r="E75" s="18">
        <v>0.85450000000000004</v>
      </c>
      <c r="F75" s="19">
        <f t="shared" si="10"/>
        <v>0</v>
      </c>
      <c r="G75" s="20">
        <f t="shared" si="11"/>
        <v>0</v>
      </c>
      <c r="H75" s="106"/>
      <c r="I75" s="17"/>
      <c r="J75" s="18">
        <v>0.98129999999999995</v>
      </c>
      <c r="K75" s="22">
        <f t="shared" si="12"/>
        <v>0</v>
      </c>
      <c r="L75" s="24">
        <f t="shared" si="13"/>
        <v>0</v>
      </c>
      <c r="M75" s="178"/>
      <c r="N75" s="18">
        <f t="shared" si="14"/>
        <v>0.91789999999999994</v>
      </c>
      <c r="O75" s="179">
        <f t="shared" si="15"/>
        <v>8.2100000000000062E-2</v>
      </c>
      <c r="P75" s="28">
        <f>(G75+L75)/2</f>
        <v>0</v>
      </c>
      <c r="Q75" s="27">
        <f t="shared" si="16"/>
        <v>0</v>
      </c>
      <c r="R75" s="26">
        <f t="shared" si="17"/>
        <v>0</v>
      </c>
    </row>
    <row r="76" spans="2:18" x14ac:dyDescent="0.25">
      <c r="B76" s="29" t="s">
        <v>109</v>
      </c>
      <c r="C76" s="16" t="s">
        <v>110</v>
      </c>
      <c r="D76" s="17"/>
      <c r="E76" s="18">
        <v>0.96679999999999999</v>
      </c>
      <c r="F76" s="19">
        <f t="shared" si="10"/>
        <v>0</v>
      </c>
      <c r="G76" s="20">
        <f t="shared" si="11"/>
        <v>0</v>
      </c>
      <c r="H76" s="106"/>
      <c r="I76" s="17"/>
      <c r="J76" s="18">
        <v>0.98550000000000004</v>
      </c>
      <c r="K76" s="22">
        <f t="shared" si="12"/>
        <v>0</v>
      </c>
      <c r="L76" s="24">
        <f t="shared" si="13"/>
        <v>0</v>
      </c>
      <c r="M76" s="178"/>
      <c r="N76" s="18">
        <f t="shared" si="14"/>
        <v>0.97615000000000007</v>
      </c>
      <c r="O76" s="179">
        <f t="shared" si="15"/>
        <v>2.3849999999999927E-2</v>
      </c>
      <c r="P76" s="28">
        <f>((G76+L76)/2)</f>
        <v>0</v>
      </c>
      <c r="Q76" s="27">
        <f t="shared" si="16"/>
        <v>0</v>
      </c>
      <c r="R76" s="26">
        <f t="shared" si="17"/>
        <v>0</v>
      </c>
    </row>
    <row r="77" spans="2:18" x14ac:dyDescent="0.25">
      <c r="B77" s="29">
        <v>141</v>
      </c>
      <c r="C77" s="16" t="s">
        <v>170</v>
      </c>
      <c r="D77" s="17"/>
      <c r="E77" s="18">
        <v>0.98180000000000001</v>
      </c>
      <c r="F77" s="19">
        <f t="shared" si="10"/>
        <v>0</v>
      </c>
      <c r="G77" s="20">
        <f t="shared" si="11"/>
        <v>0</v>
      </c>
      <c r="H77" s="106"/>
      <c r="I77" s="17"/>
      <c r="J77" s="18">
        <v>0.95389999999999997</v>
      </c>
      <c r="K77" s="22">
        <f t="shared" si="12"/>
        <v>0</v>
      </c>
      <c r="L77" s="24">
        <f t="shared" si="13"/>
        <v>0</v>
      </c>
      <c r="M77" s="178"/>
      <c r="N77" s="18">
        <f t="shared" si="14"/>
        <v>0.96784999999999999</v>
      </c>
      <c r="O77" s="179">
        <f t="shared" si="15"/>
        <v>3.2150000000000012E-2</v>
      </c>
      <c r="P77" s="28">
        <f>(G77+L77)/2</f>
        <v>0</v>
      </c>
      <c r="Q77" s="27">
        <f t="shared" si="16"/>
        <v>0</v>
      </c>
      <c r="R77" s="26">
        <f t="shared" si="17"/>
        <v>0</v>
      </c>
    </row>
    <row r="78" spans="2:18" x14ac:dyDescent="0.25">
      <c r="B78" s="29">
        <v>40</v>
      </c>
      <c r="C78" s="16" t="s">
        <v>100</v>
      </c>
      <c r="D78" s="17"/>
      <c r="E78" s="31">
        <v>0.96109999999999995</v>
      </c>
      <c r="F78" s="19">
        <f t="shared" si="10"/>
        <v>0</v>
      </c>
      <c r="G78" s="20">
        <f t="shared" si="11"/>
        <v>0</v>
      </c>
      <c r="H78" s="181"/>
      <c r="I78" s="17"/>
      <c r="J78" s="31">
        <v>0.97540000000000004</v>
      </c>
      <c r="K78" s="22">
        <f t="shared" si="12"/>
        <v>0</v>
      </c>
      <c r="L78" s="24">
        <f t="shared" si="13"/>
        <v>0</v>
      </c>
      <c r="M78" s="178"/>
      <c r="N78" s="18">
        <f t="shared" si="14"/>
        <v>0.96825000000000006</v>
      </c>
      <c r="O78" s="179">
        <f t="shared" si="15"/>
        <v>3.1749999999999945E-2</v>
      </c>
      <c r="P78" s="28">
        <f>((G78+L78)/2)</f>
        <v>0</v>
      </c>
      <c r="Q78" s="27">
        <f t="shared" si="16"/>
        <v>0</v>
      </c>
      <c r="R78" s="26">
        <f t="shared" si="17"/>
        <v>0</v>
      </c>
    </row>
    <row r="79" spans="2:18" ht="26.25" x14ac:dyDescent="0.25">
      <c r="B79" s="29">
        <v>149</v>
      </c>
      <c r="C79" s="16" t="s">
        <v>76</v>
      </c>
      <c r="D79" s="17"/>
      <c r="E79" s="33">
        <v>0.97689999999999999</v>
      </c>
      <c r="F79" s="19">
        <f t="shared" si="10"/>
        <v>0</v>
      </c>
      <c r="G79" s="20">
        <f t="shared" si="11"/>
        <v>0</v>
      </c>
      <c r="H79" s="35"/>
      <c r="I79" s="17"/>
      <c r="J79" s="33">
        <v>0.96919999999999995</v>
      </c>
      <c r="K79" s="22">
        <f t="shared" si="12"/>
        <v>0</v>
      </c>
      <c r="L79" s="24">
        <f t="shared" si="13"/>
        <v>0</v>
      </c>
      <c r="M79" s="178"/>
      <c r="N79" s="18">
        <f t="shared" si="14"/>
        <v>0.97304999999999997</v>
      </c>
      <c r="O79" s="179">
        <f t="shared" si="15"/>
        <v>2.6950000000000029E-2</v>
      </c>
      <c r="P79" s="28">
        <f>((G79+L79)/2)</f>
        <v>0</v>
      </c>
      <c r="Q79" s="27">
        <f t="shared" si="16"/>
        <v>0</v>
      </c>
      <c r="R79" s="26">
        <f t="shared" si="17"/>
        <v>0</v>
      </c>
    </row>
    <row r="80" spans="2:18" ht="26.25" x14ac:dyDescent="0.25">
      <c r="B80" s="29">
        <v>126</v>
      </c>
      <c r="C80" s="16" t="s">
        <v>287</v>
      </c>
      <c r="D80" s="17"/>
      <c r="E80" s="18">
        <v>0.93879999999999997</v>
      </c>
      <c r="F80" s="19">
        <f t="shared" si="10"/>
        <v>0</v>
      </c>
      <c r="G80" s="20">
        <f t="shared" si="11"/>
        <v>0</v>
      </c>
      <c r="H80" s="106"/>
      <c r="I80" s="17"/>
      <c r="J80" s="18">
        <v>0.96850000000000003</v>
      </c>
      <c r="K80" s="22">
        <f t="shared" si="12"/>
        <v>0</v>
      </c>
      <c r="L80" s="24">
        <f t="shared" si="13"/>
        <v>0</v>
      </c>
      <c r="M80" s="178"/>
      <c r="N80" s="18">
        <f t="shared" si="14"/>
        <v>0.95365</v>
      </c>
      <c r="O80" s="179">
        <f t="shared" si="15"/>
        <v>4.6350000000000002E-2</v>
      </c>
      <c r="P80" s="28">
        <f>((G80+L80)/2)</f>
        <v>0</v>
      </c>
      <c r="Q80" s="27">
        <f t="shared" si="16"/>
        <v>0</v>
      </c>
      <c r="R80" s="26">
        <f t="shared" si="17"/>
        <v>0</v>
      </c>
    </row>
    <row r="81" spans="2:18" ht="39" x14ac:dyDescent="0.25">
      <c r="B81" s="29">
        <v>136</v>
      </c>
      <c r="C81" s="16" t="s">
        <v>290</v>
      </c>
      <c r="D81" s="17"/>
      <c r="E81" s="30">
        <v>0.98070000000000002</v>
      </c>
      <c r="F81" s="19">
        <f t="shared" si="10"/>
        <v>0</v>
      </c>
      <c r="G81" s="20">
        <f t="shared" si="11"/>
        <v>0</v>
      </c>
      <c r="H81" s="106"/>
      <c r="I81" s="17"/>
      <c r="J81" s="18">
        <v>0.98009999999999997</v>
      </c>
      <c r="K81" s="22">
        <f t="shared" si="12"/>
        <v>0</v>
      </c>
      <c r="L81" s="24">
        <f t="shared" si="13"/>
        <v>0</v>
      </c>
      <c r="M81" s="178"/>
      <c r="N81" s="18">
        <f t="shared" si="14"/>
        <v>0.98039999999999994</v>
      </c>
      <c r="O81" s="179">
        <f t="shared" si="15"/>
        <v>1.9600000000000062E-2</v>
      </c>
      <c r="P81" s="28">
        <f>((G81+L81)/2)</f>
        <v>0</v>
      </c>
      <c r="Q81" s="27">
        <f t="shared" si="16"/>
        <v>0</v>
      </c>
      <c r="R81" s="26">
        <f t="shared" si="17"/>
        <v>0</v>
      </c>
    </row>
    <row r="82" spans="2:18" ht="26.25" x14ac:dyDescent="0.25">
      <c r="B82" s="29">
        <v>174</v>
      </c>
      <c r="C82" s="16" t="s">
        <v>137</v>
      </c>
      <c r="D82" s="44"/>
      <c r="E82" s="31">
        <v>0.95909999999999995</v>
      </c>
      <c r="F82" s="19">
        <f t="shared" si="10"/>
        <v>0</v>
      </c>
      <c r="G82" s="20">
        <f t="shared" si="11"/>
        <v>0</v>
      </c>
      <c r="H82" s="47"/>
      <c r="I82" s="46"/>
      <c r="J82" s="31">
        <v>0.95289999999999997</v>
      </c>
      <c r="K82" s="22">
        <f t="shared" si="12"/>
        <v>0</v>
      </c>
      <c r="L82" s="24">
        <f t="shared" si="13"/>
        <v>0</v>
      </c>
      <c r="M82" s="178"/>
      <c r="N82" s="18">
        <f t="shared" si="14"/>
        <v>0.95599999999999996</v>
      </c>
      <c r="O82" s="179">
        <f t="shared" si="15"/>
        <v>4.4000000000000039E-2</v>
      </c>
      <c r="P82" s="28">
        <f>((G82+L82)/2)</f>
        <v>0</v>
      </c>
      <c r="Q82" s="27">
        <f t="shared" si="16"/>
        <v>0</v>
      </c>
      <c r="R82" s="26">
        <f t="shared" si="17"/>
        <v>0</v>
      </c>
    </row>
    <row r="83" spans="2:18" x14ac:dyDescent="0.25">
      <c r="B83" s="29" t="s">
        <v>202</v>
      </c>
      <c r="C83" s="16" t="s">
        <v>203</v>
      </c>
      <c r="D83" s="17"/>
      <c r="E83" s="18">
        <v>0.98299999999999998</v>
      </c>
      <c r="F83" s="19">
        <f t="shared" si="10"/>
        <v>0</v>
      </c>
      <c r="G83" s="20">
        <f t="shared" si="11"/>
        <v>0</v>
      </c>
      <c r="H83" s="106"/>
      <c r="I83" s="17"/>
      <c r="J83" s="18">
        <v>0.97019999999999995</v>
      </c>
      <c r="K83" s="22">
        <f t="shared" si="12"/>
        <v>0</v>
      </c>
      <c r="L83" s="24">
        <f t="shared" si="13"/>
        <v>0</v>
      </c>
      <c r="M83" s="178"/>
      <c r="N83" s="18">
        <f t="shared" si="14"/>
        <v>0.97659999999999991</v>
      </c>
      <c r="O83" s="179">
        <f t="shared" si="15"/>
        <v>2.3400000000000087E-2</v>
      </c>
      <c r="P83" s="28">
        <f>(G83+L83)/2</f>
        <v>0</v>
      </c>
      <c r="Q83" s="27">
        <f t="shared" si="16"/>
        <v>0</v>
      </c>
      <c r="R83" s="26">
        <f t="shared" si="17"/>
        <v>0</v>
      </c>
    </row>
    <row r="84" spans="2:18" x14ac:dyDescent="0.25">
      <c r="B84" s="29">
        <v>58</v>
      </c>
      <c r="C84" s="16" t="s">
        <v>156</v>
      </c>
      <c r="D84" s="17"/>
      <c r="E84" s="18">
        <v>0.97840000000000005</v>
      </c>
      <c r="F84" s="19">
        <f t="shared" si="10"/>
        <v>0</v>
      </c>
      <c r="G84" s="20">
        <f t="shared" si="11"/>
        <v>0</v>
      </c>
      <c r="H84" s="106"/>
      <c r="I84" s="17"/>
      <c r="J84" s="18">
        <v>0.9788</v>
      </c>
      <c r="K84" s="22">
        <f t="shared" si="12"/>
        <v>0</v>
      </c>
      <c r="L84" s="24">
        <f t="shared" si="13"/>
        <v>0</v>
      </c>
      <c r="M84" s="178"/>
      <c r="N84" s="18">
        <f t="shared" si="14"/>
        <v>0.97860000000000003</v>
      </c>
      <c r="O84" s="179">
        <f t="shared" si="15"/>
        <v>2.1399999999999975E-2</v>
      </c>
      <c r="P84" s="28">
        <f>(G84+L84)/2</f>
        <v>0</v>
      </c>
      <c r="Q84" s="27">
        <f t="shared" si="16"/>
        <v>0</v>
      </c>
      <c r="R84" s="26">
        <f t="shared" si="17"/>
        <v>0</v>
      </c>
    </row>
    <row r="85" spans="2:18" ht="26.25" x14ac:dyDescent="0.25">
      <c r="B85" s="29">
        <v>165</v>
      </c>
      <c r="C85" s="16" t="s">
        <v>132</v>
      </c>
      <c r="D85" s="17"/>
      <c r="E85" s="31">
        <v>0.71360000000000001</v>
      </c>
      <c r="F85" s="19">
        <f t="shared" si="10"/>
        <v>0</v>
      </c>
      <c r="G85" s="20">
        <f t="shared" si="11"/>
        <v>0</v>
      </c>
      <c r="H85" s="181"/>
      <c r="I85" s="17"/>
      <c r="J85" s="31">
        <v>0.79649999999999999</v>
      </c>
      <c r="K85" s="22">
        <f t="shared" si="12"/>
        <v>0</v>
      </c>
      <c r="L85" s="24">
        <f t="shared" si="13"/>
        <v>0</v>
      </c>
      <c r="M85" s="178"/>
      <c r="N85" s="18">
        <f t="shared" si="14"/>
        <v>0.75505</v>
      </c>
      <c r="O85" s="179">
        <f t="shared" si="15"/>
        <v>0.24495</v>
      </c>
      <c r="P85" s="28">
        <f>((G85+L85)/2)</f>
        <v>0</v>
      </c>
      <c r="Q85" s="27">
        <f t="shared" si="16"/>
        <v>0</v>
      </c>
      <c r="R85" s="26">
        <v>818</v>
      </c>
    </row>
    <row r="86" spans="2:18" ht="26.25" x14ac:dyDescent="0.25">
      <c r="B86" s="29">
        <v>110</v>
      </c>
      <c r="C86" s="16" t="s">
        <v>260</v>
      </c>
      <c r="D86" s="17"/>
      <c r="E86" s="18">
        <v>0.98350000000000004</v>
      </c>
      <c r="F86" s="19">
        <f t="shared" si="10"/>
        <v>0</v>
      </c>
      <c r="G86" s="20">
        <f t="shared" si="11"/>
        <v>0</v>
      </c>
      <c r="H86" s="106"/>
      <c r="I86" s="17"/>
      <c r="J86" s="18">
        <v>0.98050000000000004</v>
      </c>
      <c r="K86" s="22">
        <f t="shared" si="12"/>
        <v>0</v>
      </c>
      <c r="L86" s="24">
        <f t="shared" si="13"/>
        <v>0</v>
      </c>
      <c r="M86" s="178"/>
      <c r="N86" s="18">
        <f t="shared" si="14"/>
        <v>0.98199999999999998</v>
      </c>
      <c r="O86" s="179">
        <f t="shared" si="15"/>
        <v>1.8000000000000016E-2</v>
      </c>
      <c r="P86" s="28">
        <f>((G86+L86)/2)</f>
        <v>0</v>
      </c>
      <c r="Q86" s="27">
        <f t="shared" si="16"/>
        <v>0</v>
      </c>
      <c r="R86" s="26">
        <f t="shared" ref="R86:R132" si="18">((D86+I86)/2)</f>
        <v>0</v>
      </c>
    </row>
    <row r="87" spans="2:18" ht="26.25" x14ac:dyDescent="0.25">
      <c r="B87" s="29" t="s">
        <v>270</v>
      </c>
      <c r="C87" s="16" t="s">
        <v>271</v>
      </c>
      <c r="D87" s="17"/>
      <c r="E87" s="18">
        <v>0.9667</v>
      </c>
      <c r="F87" s="19">
        <f t="shared" si="10"/>
        <v>0</v>
      </c>
      <c r="G87" s="20">
        <f t="shared" si="11"/>
        <v>0</v>
      </c>
      <c r="H87" s="106"/>
      <c r="I87" s="17"/>
      <c r="J87" s="18">
        <v>0.97019999999999995</v>
      </c>
      <c r="K87" s="22">
        <f t="shared" si="12"/>
        <v>0</v>
      </c>
      <c r="L87" s="24">
        <f t="shared" si="13"/>
        <v>0</v>
      </c>
      <c r="M87" s="178"/>
      <c r="N87" s="18">
        <f t="shared" si="14"/>
        <v>0.96845000000000003</v>
      </c>
      <c r="O87" s="179">
        <f t="shared" si="15"/>
        <v>3.1549999999999967E-2</v>
      </c>
      <c r="P87" s="28">
        <f>((G87+L87)/2)</f>
        <v>0</v>
      </c>
      <c r="Q87" s="27">
        <f t="shared" si="16"/>
        <v>0</v>
      </c>
      <c r="R87" s="26">
        <f t="shared" si="18"/>
        <v>0</v>
      </c>
    </row>
    <row r="88" spans="2:18" ht="26.25" x14ac:dyDescent="0.25">
      <c r="B88" s="29" t="s">
        <v>187</v>
      </c>
      <c r="C88" s="16" t="s">
        <v>188</v>
      </c>
      <c r="D88" s="17"/>
      <c r="E88" s="30">
        <v>0.97419999999999995</v>
      </c>
      <c r="F88" s="19">
        <f t="shared" si="10"/>
        <v>0</v>
      </c>
      <c r="G88" s="20">
        <f t="shared" si="11"/>
        <v>0</v>
      </c>
      <c r="H88" s="47"/>
      <c r="I88" s="17"/>
      <c r="J88" s="30">
        <v>0.97919999999999996</v>
      </c>
      <c r="K88" s="22">
        <f t="shared" si="12"/>
        <v>0</v>
      </c>
      <c r="L88" s="24">
        <f t="shared" si="13"/>
        <v>0</v>
      </c>
      <c r="M88" s="178"/>
      <c r="N88" s="18">
        <f t="shared" si="14"/>
        <v>0.9766999999999999</v>
      </c>
      <c r="O88" s="179">
        <f t="shared" si="15"/>
        <v>2.3300000000000098E-2</v>
      </c>
      <c r="P88" s="28">
        <f>(G88+L88)/2</f>
        <v>0</v>
      </c>
      <c r="Q88" s="27">
        <f t="shared" si="16"/>
        <v>0</v>
      </c>
      <c r="R88" s="26">
        <f t="shared" si="18"/>
        <v>0</v>
      </c>
    </row>
    <row r="89" spans="2:18" ht="26.25" x14ac:dyDescent="0.25">
      <c r="B89" s="29" t="s">
        <v>14</v>
      </c>
      <c r="C89" s="16" t="s">
        <v>15</v>
      </c>
      <c r="D89" s="17"/>
      <c r="E89" s="18">
        <v>0.9526</v>
      </c>
      <c r="F89" s="19">
        <f t="shared" si="10"/>
        <v>0</v>
      </c>
      <c r="G89" s="20">
        <f t="shared" si="11"/>
        <v>0</v>
      </c>
      <c r="H89" s="106"/>
      <c r="I89" s="17"/>
      <c r="J89" s="18">
        <v>0.94089999999999996</v>
      </c>
      <c r="K89" s="22">
        <f t="shared" si="12"/>
        <v>0</v>
      </c>
      <c r="L89" s="24">
        <f t="shared" si="13"/>
        <v>0</v>
      </c>
      <c r="M89" s="178"/>
      <c r="N89" s="18">
        <f t="shared" si="14"/>
        <v>0.94674999999999998</v>
      </c>
      <c r="O89" s="179">
        <f t="shared" si="15"/>
        <v>5.325000000000002E-2</v>
      </c>
      <c r="P89" s="28">
        <f>(G89+L89)/2</f>
        <v>0</v>
      </c>
      <c r="Q89" s="27">
        <f t="shared" si="16"/>
        <v>0</v>
      </c>
      <c r="R89" s="26">
        <f t="shared" si="18"/>
        <v>0</v>
      </c>
    </row>
    <row r="90" spans="2:18" ht="26.25" x14ac:dyDescent="0.25">
      <c r="B90" s="29" t="s">
        <v>336</v>
      </c>
      <c r="C90" s="16" t="s">
        <v>212</v>
      </c>
      <c r="D90" s="17"/>
      <c r="E90" s="18">
        <v>0.97850000000000004</v>
      </c>
      <c r="F90" s="19">
        <f t="shared" si="10"/>
        <v>0</v>
      </c>
      <c r="G90" s="20">
        <f t="shared" si="11"/>
        <v>0</v>
      </c>
      <c r="H90" s="106"/>
      <c r="I90" s="17"/>
      <c r="J90" s="18">
        <v>0.97719999999999996</v>
      </c>
      <c r="K90" s="22">
        <f t="shared" si="12"/>
        <v>0</v>
      </c>
      <c r="L90" s="24">
        <f t="shared" si="13"/>
        <v>0</v>
      </c>
      <c r="M90" s="178"/>
      <c r="N90" s="18">
        <f t="shared" si="14"/>
        <v>0.97785</v>
      </c>
      <c r="O90" s="179">
        <f t="shared" si="15"/>
        <v>2.2150000000000003E-2</v>
      </c>
      <c r="P90" s="28">
        <f>(G90+L90)/2</f>
        <v>0</v>
      </c>
      <c r="Q90" s="27">
        <f t="shared" si="16"/>
        <v>0</v>
      </c>
      <c r="R90" s="26">
        <f t="shared" si="18"/>
        <v>0</v>
      </c>
    </row>
    <row r="91" spans="2:18" ht="26.25" x14ac:dyDescent="0.25">
      <c r="B91" s="29" t="s">
        <v>33</v>
      </c>
      <c r="C91" s="16" t="s">
        <v>34</v>
      </c>
      <c r="D91" s="17"/>
      <c r="E91" s="18">
        <v>0.98340000000000005</v>
      </c>
      <c r="F91" s="19">
        <f t="shared" si="10"/>
        <v>0</v>
      </c>
      <c r="G91" s="20">
        <f t="shared" si="11"/>
        <v>0</v>
      </c>
      <c r="H91" s="106"/>
      <c r="I91" s="17"/>
      <c r="J91" s="18">
        <v>0.99199999999999999</v>
      </c>
      <c r="K91" s="22">
        <f t="shared" si="12"/>
        <v>0</v>
      </c>
      <c r="L91" s="24">
        <f t="shared" si="13"/>
        <v>0</v>
      </c>
      <c r="M91" s="178"/>
      <c r="N91" s="18">
        <f t="shared" si="14"/>
        <v>0.98770000000000002</v>
      </c>
      <c r="O91" s="179">
        <f t="shared" si="15"/>
        <v>1.2299999999999978E-2</v>
      </c>
      <c r="P91" s="28">
        <f>((G91+L91)/2)</f>
        <v>0</v>
      </c>
      <c r="Q91" s="27">
        <f t="shared" si="16"/>
        <v>0</v>
      </c>
      <c r="R91" s="26">
        <f t="shared" si="18"/>
        <v>0</v>
      </c>
    </row>
    <row r="92" spans="2:18" x14ac:dyDescent="0.25">
      <c r="B92" s="29">
        <v>59</v>
      </c>
      <c r="C92" s="16" t="s">
        <v>157</v>
      </c>
      <c r="D92" s="17"/>
      <c r="E92" s="18">
        <v>0.97829999999999995</v>
      </c>
      <c r="F92" s="19">
        <f t="shared" si="10"/>
        <v>0</v>
      </c>
      <c r="G92" s="20">
        <f t="shared" si="11"/>
        <v>0</v>
      </c>
      <c r="H92" s="106"/>
      <c r="I92" s="17"/>
      <c r="J92" s="30">
        <v>0.9708</v>
      </c>
      <c r="K92" s="22">
        <f t="shared" si="12"/>
        <v>0</v>
      </c>
      <c r="L92" s="24">
        <f t="shared" si="13"/>
        <v>0</v>
      </c>
      <c r="M92" s="178"/>
      <c r="N92" s="18">
        <f t="shared" si="14"/>
        <v>0.97455000000000003</v>
      </c>
      <c r="O92" s="179">
        <f t="shared" si="15"/>
        <v>2.5449999999999973E-2</v>
      </c>
      <c r="P92" s="28">
        <f>(G92+L92)/2</f>
        <v>0</v>
      </c>
      <c r="Q92" s="27">
        <f t="shared" si="16"/>
        <v>0</v>
      </c>
      <c r="R92" s="26">
        <f t="shared" si="18"/>
        <v>0</v>
      </c>
    </row>
    <row r="93" spans="2:18" ht="26.25" x14ac:dyDescent="0.25">
      <c r="B93" s="29" t="s">
        <v>141</v>
      </c>
      <c r="C93" s="16" t="s">
        <v>142</v>
      </c>
      <c r="D93" s="17"/>
      <c r="E93" s="18">
        <v>0.9476</v>
      </c>
      <c r="F93" s="19">
        <f t="shared" si="10"/>
        <v>0</v>
      </c>
      <c r="G93" s="20">
        <f t="shared" si="11"/>
        <v>0</v>
      </c>
      <c r="H93" s="106"/>
      <c r="I93" s="17"/>
      <c r="J93" s="18">
        <v>0.95430000000000004</v>
      </c>
      <c r="K93" s="22">
        <f t="shared" si="12"/>
        <v>0</v>
      </c>
      <c r="L93" s="24">
        <f t="shared" si="13"/>
        <v>0</v>
      </c>
      <c r="M93" s="178"/>
      <c r="N93" s="18">
        <f t="shared" si="14"/>
        <v>0.95094999999999996</v>
      </c>
      <c r="O93" s="179">
        <f t="shared" si="15"/>
        <v>4.9050000000000038E-2</v>
      </c>
      <c r="P93" s="28">
        <f>(G93+L93)/2</f>
        <v>0</v>
      </c>
      <c r="Q93" s="27">
        <f t="shared" si="16"/>
        <v>0</v>
      </c>
      <c r="R93" s="26">
        <f t="shared" si="18"/>
        <v>0</v>
      </c>
    </row>
    <row r="94" spans="2:18" ht="26.25" x14ac:dyDescent="0.25">
      <c r="B94" s="29">
        <v>171</v>
      </c>
      <c r="C94" s="16" t="s">
        <v>19</v>
      </c>
      <c r="D94" s="17"/>
      <c r="E94" s="30">
        <v>0.95430000000000004</v>
      </c>
      <c r="F94" s="19">
        <f t="shared" si="10"/>
        <v>0</v>
      </c>
      <c r="G94" s="20">
        <f t="shared" si="11"/>
        <v>0</v>
      </c>
      <c r="H94" s="106"/>
      <c r="I94" s="17"/>
      <c r="J94" s="18">
        <v>0.95169999999999999</v>
      </c>
      <c r="K94" s="22">
        <f t="shared" si="12"/>
        <v>0</v>
      </c>
      <c r="L94" s="24">
        <f t="shared" si="13"/>
        <v>0</v>
      </c>
      <c r="M94" s="178"/>
      <c r="N94" s="18">
        <f t="shared" si="14"/>
        <v>0.95300000000000007</v>
      </c>
      <c r="O94" s="179">
        <f t="shared" si="15"/>
        <v>4.6999999999999931E-2</v>
      </c>
      <c r="P94" s="28">
        <f>(G94+L94)/2</f>
        <v>0</v>
      </c>
      <c r="Q94" s="27">
        <f t="shared" si="16"/>
        <v>0</v>
      </c>
      <c r="R94" s="26">
        <f t="shared" si="18"/>
        <v>0</v>
      </c>
    </row>
    <row r="95" spans="2:18" ht="26.25" x14ac:dyDescent="0.25">
      <c r="B95" s="29">
        <v>164</v>
      </c>
      <c r="C95" s="16" t="s">
        <v>131</v>
      </c>
      <c r="D95" s="17"/>
      <c r="E95" s="31">
        <v>0.92869999999999997</v>
      </c>
      <c r="F95" s="19">
        <f t="shared" si="10"/>
        <v>0</v>
      </c>
      <c r="G95" s="20">
        <f t="shared" si="11"/>
        <v>0</v>
      </c>
      <c r="H95" s="181"/>
      <c r="I95" s="17"/>
      <c r="J95" s="31">
        <v>0.94010000000000005</v>
      </c>
      <c r="K95" s="22">
        <f t="shared" si="12"/>
        <v>0</v>
      </c>
      <c r="L95" s="24">
        <f t="shared" si="13"/>
        <v>0</v>
      </c>
      <c r="M95" s="178"/>
      <c r="N95" s="18">
        <f t="shared" si="14"/>
        <v>0.93440000000000001</v>
      </c>
      <c r="O95" s="179">
        <f t="shared" si="15"/>
        <v>6.5599999999999992E-2</v>
      </c>
      <c r="P95" s="28">
        <f>((G95+L95)/2)</f>
        <v>0</v>
      </c>
      <c r="Q95" s="27">
        <f t="shared" si="16"/>
        <v>0</v>
      </c>
      <c r="R95" s="26">
        <f t="shared" si="18"/>
        <v>0</v>
      </c>
    </row>
    <row r="96" spans="2:18" x14ac:dyDescent="0.25">
      <c r="B96" s="29" t="s">
        <v>94</v>
      </c>
      <c r="C96" s="16" t="s">
        <v>95</v>
      </c>
      <c r="D96" s="17"/>
      <c r="E96" s="18">
        <v>0.97829999999999995</v>
      </c>
      <c r="F96" s="19">
        <f t="shared" si="10"/>
        <v>0</v>
      </c>
      <c r="G96" s="20">
        <f t="shared" si="11"/>
        <v>0</v>
      </c>
      <c r="H96" s="106"/>
      <c r="I96" s="17"/>
      <c r="J96" s="18">
        <v>0.9768</v>
      </c>
      <c r="K96" s="22">
        <f t="shared" si="12"/>
        <v>0</v>
      </c>
      <c r="L96" s="24">
        <f t="shared" si="13"/>
        <v>0</v>
      </c>
      <c r="M96" s="178"/>
      <c r="N96" s="18">
        <f t="shared" si="14"/>
        <v>0.97754999999999992</v>
      </c>
      <c r="O96" s="179">
        <f t="shared" si="15"/>
        <v>2.2450000000000081E-2</v>
      </c>
      <c r="P96" s="28">
        <f>((G96+L96)/2)</f>
        <v>0</v>
      </c>
      <c r="Q96" s="27">
        <f t="shared" si="16"/>
        <v>0</v>
      </c>
      <c r="R96" s="26">
        <f t="shared" si="18"/>
        <v>0</v>
      </c>
    </row>
    <row r="97" spans="2:18" ht="39" x14ac:dyDescent="0.25">
      <c r="B97" s="29">
        <v>144</v>
      </c>
      <c r="C97" s="16" t="s">
        <v>292</v>
      </c>
      <c r="D97" s="17"/>
      <c r="E97" s="18">
        <v>0.96660000000000001</v>
      </c>
      <c r="F97" s="19">
        <f t="shared" si="10"/>
        <v>0</v>
      </c>
      <c r="G97" s="20">
        <f t="shared" si="11"/>
        <v>0</v>
      </c>
      <c r="H97" s="106"/>
      <c r="I97" s="17"/>
      <c r="J97" s="18">
        <v>0.98680000000000001</v>
      </c>
      <c r="K97" s="22">
        <f t="shared" si="12"/>
        <v>0</v>
      </c>
      <c r="L97" s="24">
        <f t="shared" si="13"/>
        <v>0</v>
      </c>
      <c r="M97" s="178"/>
      <c r="N97" s="18">
        <f t="shared" si="14"/>
        <v>0.97670000000000001</v>
      </c>
      <c r="O97" s="179">
        <f t="shared" si="15"/>
        <v>2.3299999999999987E-2</v>
      </c>
      <c r="P97" s="28">
        <f>((G97+L97)/2)</f>
        <v>0</v>
      </c>
      <c r="Q97" s="27">
        <f t="shared" si="16"/>
        <v>0</v>
      </c>
      <c r="R97" s="26">
        <f t="shared" si="18"/>
        <v>0</v>
      </c>
    </row>
    <row r="98" spans="2:18" x14ac:dyDescent="0.25">
      <c r="B98" s="29" t="s">
        <v>98</v>
      </c>
      <c r="C98" s="16" t="s">
        <v>99</v>
      </c>
      <c r="D98" s="17"/>
      <c r="E98" s="31">
        <v>0.97850000000000004</v>
      </c>
      <c r="F98" s="19">
        <f t="shared" si="10"/>
        <v>0</v>
      </c>
      <c r="G98" s="20">
        <f t="shared" si="11"/>
        <v>0</v>
      </c>
      <c r="H98" s="181"/>
      <c r="I98" s="17"/>
      <c r="J98" s="31">
        <v>0.9788</v>
      </c>
      <c r="K98" s="22">
        <f t="shared" si="12"/>
        <v>0</v>
      </c>
      <c r="L98" s="24">
        <f t="shared" si="13"/>
        <v>0</v>
      </c>
      <c r="M98" s="178"/>
      <c r="N98" s="18">
        <f t="shared" si="14"/>
        <v>0.97865000000000002</v>
      </c>
      <c r="O98" s="179">
        <f t="shared" si="15"/>
        <v>2.134999999999998E-2</v>
      </c>
      <c r="P98" s="28">
        <f>((G98+L98)/2)</f>
        <v>0</v>
      </c>
      <c r="Q98" s="27">
        <f t="shared" si="16"/>
        <v>0</v>
      </c>
      <c r="R98" s="26">
        <f t="shared" si="18"/>
        <v>0</v>
      </c>
    </row>
    <row r="99" spans="2:18" ht="26.25" x14ac:dyDescent="0.25">
      <c r="B99" s="29" t="s">
        <v>272</v>
      </c>
      <c r="C99" s="16" t="s">
        <v>273</v>
      </c>
      <c r="D99" s="17"/>
      <c r="E99" s="18">
        <v>0.97519999999999996</v>
      </c>
      <c r="F99" s="19">
        <f t="shared" si="10"/>
        <v>0</v>
      </c>
      <c r="G99" s="20">
        <f t="shared" si="11"/>
        <v>0</v>
      </c>
      <c r="H99" s="106"/>
      <c r="I99" s="17"/>
      <c r="J99" s="18">
        <v>0.97189999999999999</v>
      </c>
      <c r="K99" s="22">
        <f t="shared" si="12"/>
        <v>0</v>
      </c>
      <c r="L99" s="24">
        <f t="shared" si="13"/>
        <v>0</v>
      </c>
      <c r="M99" s="178"/>
      <c r="N99" s="18">
        <f t="shared" si="14"/>
        <v>0.97354999999999992</v>
      </c>
      <c r="O99" s="179">
        <f t="shared" si="15"/>
        <v>2.6450000000000085E-2</v>
      </c>
      <c r="P99" s="28">
        <f>((G99+L99)/2)</f>
        <v>0</v>
      </c>
      <c r="Q99" s="27">
        <f t="shared" si="16"/>
        <v>0</v>
      </c>
      <c r="R99" s="26">
        <f t="shared" si="18"/>
        <v>0</v>
      </c>
    </row>
    <row r="100" spans="2:18" x14ac:dyDescent="0.25">
      <c r="B100" s="29" t="s">
        <v>154</v>
      </c>
      <c r="C100" s="16" t="s">
        <v>155</v>
      </c>
      <c r="D100" s="17"/>
      <c r="E100" s="18">
        <v>0.96179999999999999</v>
      </c>
      <c r="F100" s="19">
        <f t="shared" si="10"/>
        <v>0</v>
      </c>
      <c r="G100" s="20">
        <f t="shared" si="11"/>
        <v>0</v>
      </c>
      <c r="H100" s="106"/>
      <c r="I100" s="17"/>
      <c r="J100" s="18">
        <v>0.96550000000000002</v>
      </c>
      <c r="K100" s="22">
        <f t="shared" si="12"/>
        <v>0</v>
      </c>
      <c r="L100" s="24">
        <f t="shared" si="13"/>
        <v>0</v>
      </c>
      <c r="M100" s="178"/>
      <c r="N100" s="18">
        <f t="shared" si="14"/>
        <v>0.96365000000000001</v>
      </c>
      <c r="O100" s="179">
        <f t="shared" si="15"/>
        <v>3.6349999999999993E-2</v>
      </c>
      <c r="P100" s="28">
        <f>(G100+L100)/2</f>
        <v>0</v>
      </c>
      <c r="Q100" s="27">
        <f t="shared" si="16"/>
        <v>0</v>
      </c>
      <c r="R100" s="26">
        <f t="shared" si="18"/>
        <v>0</v>
      </c>
    </row>
    <row r="101" spans="2:18" ht="26.25" x14ac:dyDescent="0.25">
      <c r="B101" s="29">
        <v>143</v>
      </c>
      <c r="C101" s="16" t="s">
        <v>222</v>
      </c>
      <c r="D101" s="17"/>
      <c r="E101" s="18">
        <v>0.98799999999999999</v>
      </c>
      <c r="F101" s="19">
        <f t="shared" si="10"/>
        <v>0</v>
      </c>
      <c r="G101" s="20">
        <f t="shared" si="11"/>
        <v>0</v>
      </c>
      <c r="H101" s="106"/>
      <c r="I101" s="17"/>
      <c r="J101" s="18">
        <v>0.95660000000000001</v>
      </c>
      <c r="K101" s="22">
        <f t="shared" si="12"/>
        <v>0</v>
      </c>
      <c r="L101" s="24">
        <f t="shared" si="13"/>
        <v>0</v>
      </c>
      <c r="M101" s="178"/>
      <c r="N101" s="18">
        <f t="shared" si="14"/>
        <v>0.97229999999999994</v>
      </c>
      <c r="O101" s="179">
        <f t="shared" si="15"/>
        <v>2.7700000000000058E-2</v>
      </c>
      <c r="P101" s="28">
        <f>(G101+L101)/2</f>
        <v>0</v>
      </c>
      <c r="Q101" s="27">
        <f t="shared" si="16"/>
        <v>0</v>
      </c>
      <c r="R101" s="26">
        <f t="shared" si="18"/>
        <v>0</v>
      </c>
    </row>
    <row r="102" spans="2:18" x14ac:dyDescent="0.25">
      <c r="B102" s="29" t="s">
        <v>213</v>
      </c>
      <c r="C102" s="16" t="s">
        <v>214</v>
      </c>
      <c r="D102" s="17"/>
      <c r="E102" s="18">
        <v>0.96630000000000005</v>
      </c>
      <c r="F102" s="19">
        <f t="shared" si="10"/>
        <v>0</v>
      </c>
      <c r="G102" s="20">
        <f t="shared" si="11"/>
        <v>0</v>
      </c>
      <c r="H102" s="106"/>
      <c r="I102" s="17"/>
      <c r="J102" s="18">
        <v>0.91300000000000003</v>
      </c>
      <c r="K102" s="22">
        <f t="shared" si="12"/>
        <v>0</v>
      </c>
      <c r="L102" s="24">
        <f t="shared" si="13"/>
        <v>0</v>
      </c>
      <c r="M102" s="178"/>
      <c r="N102" s="18">
        <f t="shared" si="14"/>
        <v>0.9396500000000001</v>
      </c>
      <c r="O102" s="179">
        <f t="shared" si="15"/>
        <v>6.0349999999999904E-2</v>
      </c>
      <c r="P102" s="28">
        <f>(G102+L102)/2</f>
        <v>0</v>
      </c>
      <c r="Q102" s="27">
        <f t="shared" si="16"/>
        <v>0</v>
      </c>
      <c r="R102" s="26">
        <f t="shared" si="18"/>
        <v>0</v>
      </c>
    </row>
    <row r="103" spans="2:18" ht="26.25" x14ac:dyDescent="0.25">
      <c r="B103" s="29">
        <v>173</v>
      </c>
      <c r="C103" s="16" t="s">
        <v>136</v>
      </c>
      <c r="D103" s="44"/>
      <c r="E103" s="31">
        <v>0.95540000000000003</v>
      </c>
      <c r="F103" s="19">
        <f t="shared" si="10"/>
        <v>0</v>
      </c>
      <c r="G103" s="20">
        <f t="shared" si="11"/>
        <v>0</v>
      </c>
      <c r="H103" s="47"/>
      <c r="I103" s="46"/>
      <c r="J103" s="31">
        <v>0.91490000000000005</v>
      </c>
      <c r="K103" s="22">
        <f t="shared" si="12"/>
        <v>0</v>
      </c>
      <c r="L103" s="24">
        <f t="shared" si="13"/>
        <v>0</v>
      </c>
      <c r="M103" s="178"/>
      <c r="N103" s="18">
        <f t="shared" si="14"/>
        <v>0.93515000000000004</v>
      </c>
      <c r="O103" s="179">
        <f t="shared" si="15"/>
        <v>6.4849999999999963E-2</v>
      </c>
      <c r="P103" s="28">
        <f>((G103+L103)/2)</f>
        <v>0</v>
      </c>
      <c r="Q103" s="27">
        <f t="shared" si="16"/>
        <v>0</v>
      </c>
      <c r="R103" s="26">
        <f t="shared" si="18"/>
        <v>0</v>
      </c>
    </row>
    <row r="104" spans="2:18" ht="26.25" x14ac:dyDescent="0.25">
      <c r="B104" s="29" t="s">
        <v>42</v>
      </c>
      <c r="C104" s="16" t="s">
        <v>43</v>
      </c>
      <c r="D104" s="17"/>
      <c r="E104" s="18">
        <v>0.99490000000000001</v>
      </c>
      <c r="F104" s="19">
        <f t="shared" si="10"/>
        <v>0</v>
      </c>
      <c r="G104" s="20">
        <f t="shared" si="11"/>
        <v>0</v>
      </c>
      <c r="H104" s="106"/>
      <c r="I104" s="17"/>
      <c r="J104" s="18">
        <v>0.95220000000000005</v>
      </c>
      <c r="K104" s="22">
        <f t="shared" si="12"/>
        <v>0</v>
      </c>
      <c r="L104" s="24">
        <f t="shared" si="13"/>
        <v>0</v>
      </c>
      <c r="M104" s="178"/>
      <c r="N104" s="18">
        <f t="shared" si="14"/>
        <v>0.97355000000000003</v>
      </c>
      <c r="O104" s="179">
        <f t="shared" si="15"/>
        <v>2.6449999999999974E-2</v>
      </c>
      <c r="P104" s="28">
        <f>((G104+L104)/2)</f>
        <v>0</v>
      </c>
      <c r="Q104" s="27">
        <f t="shared" si="16"/>
        <v>0</v>
      </c>
      <c r="R104" s="26">
        <f t="shared" si="18"/>
        <v>0</v>
      </c>
    </row>
    <row r="105" spans="2:18" x14ac:dyDescent="0.25">
      <c r="B105" s="29" t="s">
        <v>210</v>
      </c>
      <c r="C105" s="16" t="s">
        <v>211</v>
      </c>
      <c r="D105" s="17"/>
      <c r="E105" s="18">
        <v>0.97489999999999999</v>
      </c>
      <c r="F105" s="19">
        <f t="shared" si="10"/>
        <v>0</v>
      </c>
      <c r="G105" s="20">
        <f t="shared" si="11"/>
        <v>0</v>
      </c>
      <c r="H105" s="106"/>
      <c r="I105" s="17"/>
      <c r="J105" s="18">
        <v>0.96870000000000001</v>
      </c>
      <c r="K105" s="22">
        <f t="shared" si="12"/>
        <v>0</v>
      </c>
      <c r="L105" s="24">
        <f t="shared" si="13"/>
        <v>0</v>
      </c>
      <c r="M105" s="178"/>
      <c r="N105" s="18">
        <f t="shared" si="14"/>
        <v>0.9718</v>
      </c>
      <c r="O105" s="179">
        <f t="shared" si="15"/>
        <v>2.8200000000000003E-2</v>
      </c>
      <c r="P105" s="28">
        <f>(G105+L105)/2</f>
        <v>0</v>
      </c>
      <c r="Q105" s="27">
        <f t="shared" si="16"/>
        <v>0</v>
      </c>
      <c r="R105" s="26">
        <f t="shared" si="18"/>
        <v>0</v>
      </c>
    </row>
    <row r="106" spans="2:18" x14ac:dyDescent="0.25">
      <c r="B106" s="29" t="s">
        <v>161</v>
      </c>
      <c r="C106" s="16" t="s">
        <v>162</v>
      </c>
      <c r="D106" s="17"/>
      <c r="E106" s="18">
        <v>0.98080000000000001</v>
      </c>
      <c r="F106" s="19">
        <f t="shared" si="10"/>
        <v>0</v>
      </c>
      <c r="G106" s="20">
        <f t="shared" si="11"/>
        <v>0</v>
      </c>
      <c r="H106" s="106"/>
      <c r="I106" s="17"/>
      <c r="J106" s="18">
        <v>0.97640000000000005</v>
      </c>
      <c r="K106" s="22">
        <f t="shared" si="12"/>
        <v>0</v>
      </c>
      <c r="L106" s="24">
        <f t="shared" si="13"/>
        <v>0</v>
      </c>
      <c r="M106" s="178"/>
      <c r="N106" s="18">
        <f t="shared" si="14"/>
        <v>0.97860000000000003</v>
      </c>
      <c r="O106" s="179">
        <f t="shared" si="15"/>
        <v>2.1399999999999975E-2</v>
      </c>
      <c r="P106" s="28">
        <f>(G106+L106)/2</f>
        <v>0</v>
      </c>
      <c r="Q106" s="27">
        <f t="shared" si="16"/>
        <v>0</v>
      </c>
      <c r="R106" s="26">
        <f t="shared" si="18"/>
        <v>0</v>
      </c>
    </row>
    <row r="107" spans="2:18" ht="26.25" x14ac:dyDescent="0.25">
      <c r="B107" s="29" t="s">
        <v>28</v>
      </c>
      <c r="C107" s="16" t="s">
        <v>29</v>
      </c>
      <c r="D107" s="17"/>
      <c r="E107" s="18">
        <v>0.98509999999999998</v>
      </c>
      <c r="F107" s="19">
        <f t="shared" si="10"/>
        <v>0</v>
      </c>
      <c r="G107" s="20">
        <f t="shared" si="11"/>
        <v>0</v>
      </c>
      <c r="H107" s="106"/>
      <c r="I107" s="17"/>
      <c r="J107" s="18">
        <v>0.97</v>
      </c>
      <c r="K107" s="22">
        <f t="shared" si="12"/>
        <v>0</v>
      </c>
      <c r="L107" s="24">
        <f t="shared" si="13"/>
        <v>0</v>
      </c>
      <c r="M107" s="178"/>
      <c r="N107" s="18">
        <f t="shared" si="14"/>
        <v>0.97754999999999992</v>
      </c>
      <c r="O107" s="179">
        <f t="shared" si="15"/>
        <v>2.2450000000000081E-2</v>
      </c>
      <c r="P107" s="28">
        <f>((G107+L107)/2)</f>
        <v>0</v>
      </c>
      <c r="Q107" s="27">
        <f t="shared" si="16"/>
        <v>0</v>
      </c>
      <c r="R107" s="26">
        <f t="shared" si="18"/>
        <v>0</v>
      </c>
    </row>
    <row r="108" spans="2:18" x14ac:dyDescent="0.25">
      <c r="B108" s="29" t="s">
        <v>316</v>
      </c>
      <c r="C108" s="16" t="s">
        <v>8</v>
      </c>
      <c r="D108" s="17"/>
      <c r="E108" s="18">
        <v>0.94340000000000002</v>
      </c>
      <c r="F108" s="19">
        <f t="shared" si="10"/>
        <v>0</v>
      </c>
      <c r="G108" s="20">
        <f t="shared" si="11"/>
        <v>0</v>
      </c>
      <c r="H108" s="106"/>
      <c r="I108" s="17"/>
      <c r="J108" s="18">
        <v>0.96930000000000005</v>
      </c>
      <c r="K108" s="22">
        <f t="shared" si="12"/>
        <v>0</v>
      </c>
      <c r="L108" s="24">
        <f t="shared" si="13"/>
        <v>0</v>
      </c>
      <c r="M108" s="178"/>
      <c r="N108" s="18">
        <f t="shared" si="14"/>
        <v>0.95635000000000003</v>
      </c>
      <c r="O108" s="179">
        <f t="shared" si="15"/>
        <v>4.3649999999999967E-2</v>
      </c>
      <c r="P108" s="28">
        <f>(G108+L108)/2</f>
        <v>0</v>
      </c>
      <c r="Q108" s="27">
        <f t="shared" si="16"/>
        <v>0</v>
      </c>
      <c r="R108" s="26">
        <f t="shared" si="18"/>
        <v>0</v>
      </c>
    </row>
    <row r="109" spans="2:18" ht="26.25" x14ac:dyDescent="0.25">
      <c r="B109" s="29" t="s">
        <v>6</v>
      </c>
      <c r="C109" s="16" t="s">
        <v>7</v>
      </c>
      <c r="D109" s="17"/>
      <c r="E109" s="18">
        <v>0.95009999999999994</v>
      </c>
      <c r="F109" s="19">
        <f t="shared" si="10"/>
        <v>0</v>
      </c>
      <c r="G109" s="20">
        <f t="shared" si="11"/>
        <v>0</v>
      </c>
      <c r="H109" s="106"/>
      <c r="I109" s="17"/>
      <c r="J109" s="30">
        <v>0.94159999999999999</v>
      </c>
      <c r="K109" s="22">
        <f t="shared" si="12"/>
        <v>0</v>
      </c>
      <c r="L109" s="24">
        <f t="shared" si="13"/>
        <v>0</v>
      </c>
      <c r="M109" s="178"/>
      <c r="N109" s="18">
        <f t="shared" si="14"/>
        <v>0.94584999999999997</v>
      </c>
      <c r="O109" s="179">
        <f t="shared" si="15"/>
        <v>5.4150000000000031E-2</v>
      </c>
      <c r="P109" s="28">
        <f>(G109+L109)/2</f>
        <v>0</v>
      </c>
      <c r="Q109" s="27">
        <f t="shared" si="16"/>
        <v>0</v>
      </c>
      <c r="R109" s="26">
        <f t="shared" si="18"/>
        <v>0</v>
      </c>
    </row>
    <row r="110" spans="2:18" ht="26.25" x14ac:dyDescent="0.25">
      <c r="B110" s="29" t="s">
        <v>20</v>
      </c>
      <c r="C110" s="16" t="s">
        <v>21</v>
      </c>
      <c r="D110" s="17"/>
      <c r="E110" s="18">
        <v>0.98119999999999996</v>
      </c>
      <c r="F110" s="19">
        <f t="shared" si="10"/>
        <v>0</v>
      </c>
      <c r="G110" s="20">
        <f t="shared" si="11"/>
        <v>0</v>
      </c>
      <c r="H110" s="106"/>
      <c r="I110" s="17"/>
      <c r="J110" s="18">
        <v>0.98919999999999997</v>
      </c>
      <c r="K110" s="22">
        <f t="shared" si="12"/>
        <v>0</v>
      </c>
      <c r="L110" s="24">
        <f t="shared" si="13"/>
        <v>0</v>
      </c>
      <c r="M110" s="178"/>
      <c r="N110" s="18">
        <f t="shared" si="14"/>
        <v>0.98519999999999996</v>
      </c>
      <c r="O110" s="179">
        <f t="shared" si="15"/>
        <v>1.4800000000000035E-2</v>
      </c>
      <c r="P110" s="28">
        <f>((G110+L110)/2)</f>
        <v>0</v>
      </c>
      <c r="Q110" s="27">
        <f t="shared" si="16"/>
        <v>0</v>
      </c>
      <c r="R110" s="26">
        <f t="shared" si="18"/>
        <v>0</v>
      </c>
    </row>
    <row r="111" spans="2:18" x14ac:dyDescent="0.25">
      <c r="B111" s="29" t="s">
        <v>208</v>
      </c>
      <c r="C111" s="16" t="s">
        <v>209</v>
      </c>
      <c r="D111" s="17"/>
      <c r="E111" s="18">
        <v>0.9788</v>
      </c>
      <c r="F111" s="19">
        <f t="shared" si="10"/>
        <v>0</v>
      </c>
      <c r="G111" s="20">
        <f t="shared" si="11"/>
        <v>0</v>
      </c>
      <c r="H111" s="106"/>
      <c r="I111" s="17"/>
      <c r="J111" s="18">
        <v>0.97370000000000001</v>
      </c>
      <c r="K111" s="22">
        <f t="shared" si="12"/>
        <v>0</v>
      </c>
      <c r="L111" s="24">
        <f t="shared" si="13"/>
        <v>0</v>
      </c>
      <c r="M111" s="178"/>
      <c r="N111" s="18">
        <f t="shared" si="14"/>
        <v>0.97625000000000006</v>
      </c>
      <c r="O111" s="179">
        <f t="shared" si="15"/>
        <v>2.3749999999999938E-2</v>
      </c>
      <c r="P111" s="28">
        <f>(G111+L111)/2</f>
        <v>0</v>
      </c>
      <c r="Q111" s="27">
        <f t="shared" si="16"/>
        <v>0</v>
      </c>
      <c r="R111" s="26">
        <f t="shared" si="18"/>
        <v>0</v>
      </c>
    </row>
    <row r="112" spans="2:18" x14ac:dyDescent="0.25">
      <c r="B112" s="29" t="s">
        <v>55</v>
      </c>
      <c r="C112" s="16" t="s">
        <v>56</v>
      </c>
      <c r="D112" s="17"/>
      <c r="E112" s="18">
        <v>0.9718</v>
      </c>
      <c r="F112" s="19">
        <f t="shared" si="10"/>
        <v>0</v>
      </c>
      <c r="G112" s="20">
        <f t="shared" si="11"/>
        <v>0</v>
      </c>
      <c r="H112" s="106"/>
      <c r="I112" s="17"/>
      <c r="J112" s="18">
        <v>0.94499999999999995</v>
      </c>
      <c r="K112" s="22">
        <f t="shared" si="12"/>
        <v>0</v>
      </c>
      <c r="L112" s="24">
        <f t="shared" si="13"/>
        <v>0</v>
      </c>
      <c r="M112" s="178"/>
      <c r="N112" s="18">
        <f t="shared" si="14"/>
        <v>0.95839999999999992</v>
      </c>
      <c r="O112" s="179">
        <f t="shared" si="15"/>
        <v>4.1600000000000081E-2</v>
      </c>
      <c r="P112" s="28">
        <f>((G112+L112)/2)</f>
        <v>0</v>
      </c>
      <c r="Q112" s="27">
        <f t="shared" si="16"/>
        <v>0</v>
      </c>
      <c r="R112" s="26">
        <f t="shared" si="18"/>
        <v>0</v>
      </c>
    </row>
    <row r="113" spans="2:18" x14ac:dyDescent="0.25">
      <c r="B113" s="29">
        <v>27</v>
      </c>
      <c r="C113" s="16" t="s">
        <v>57</v>
      </c>
      <c r="D113" s="17"/>
      <c r="E113" s="18">
        <v>0.98319999999999996</v>
      </c>
      <c r="F113" s="19">
        <f t="shared" si="10"/>
        <v>0</v>
      </c>
      <c r="G113" s="20">
        <f t="shared" si="11"/>
        <v>0</v>
      </c>
      <c r="H113" s="106"/>
      <c r="I113" s="17"/>
      <c r="J113" s="18">
        <v>0.98660000000000003</v>
      </c>
      <c r="K113" s="22">
        <f t="shared" si="12"/>
        <v>0</v>
      </c>
      <c r="L113" s="24">
        <f t="shared" si="13"/>
        <v>0</v>
      </c>
      <c r="M113" s="178"/>
      <c r="N113" s="18">
        <f t="shared" si="14"/>
        <v>0.9849</v>
      </c>
      <c r="O113" s="179">
        <f t="shared" si="15"/>
        <v>1.5100000000000002E-2</v>
      </c>
      <c r="P113" s="28">
        <f>((G113+L113)/2)</f>
        <v>0</v>
      </c>
      <c r="Q113" s="27">
        <f t="shared" si="16"/>
        <v>0</v>
      </c>
      <c r="R113" s="26">
        <f t="shared" si="18"/>
        <v>0</v>
      </c>
    </row>
    <row r="114" spans="2:18" x14ac:dyDescent="0.25">
      <c r="B114" s="29" t="s">
        <v>165</v>
      </c>
      <c r="C114" s="16" t="s">
        <v>166</v>
      </c>
      <c r="D114" s="17"/>
      <c r="E114" s="18">
        <v>0.98019999999999996</v>
      </c>
      <c r="F114" s="19">
        <f t="shared" si="10"/>
        <v>0</v>
      </c>
      <c r="G114" s="20">
        <f t="shared" si="11"/>
        <v>0</v>
      </c>
      <c r="H114" s="106"/>
      <c r="I114" s="17"/>
      <c r="J114" s="18">
        <v>0.98219999999999996</v>
      </c>
      <c r="K114" s="22">
        <f t="shared" si="12"/>
        <v>0</v>
      </c>
      <c r="L114" s="24">
        <f t="shared" si="13"/>
        <v>0</v>
      </c>
      <c r="M114" s="178"/>
      <c r="N114" s="18">
        <f t="shared" si="14"/>
        <v>0.98119999999999996</v>
      </c>
      <c r="O114" s="179">
        <f t="shared" si="15"/>
        <v>1.8800000000000039E-2</v>
      </c>
      <c r="P114" s="28">
        <f>(G114+L114)/2</f>
        <v>0</v>
      </c>
      <c r="Q114" s="27">
        <f t="shared" si="16"/>
        <v>0</v>
      </c>
      <c r="R114" s="26">
        <f t="shared" si="18"/>
        <v>0</v>
      </c>
    </row>
    <row r="115" spans="2:18" x14ac:dyDescent="0.25">
      <c r="B115" s="29">
        <v>48</v>
      </c>
      <c r="C115" s="16" t="s">
        <v>115</v>
      </c>
      <c r="D115" s="17"/>
      <c r="E115" s="18">
        <v>0.97709999999999997</v>
      </c>
      <c r="F115" s="19">
        <f t="shared" si="10"/>
        <v>0</v>
      </c>
      <c r="G115" s="20">
        <f t="shared" si="11"/>
        <v>0</v>
      </c>
      <c r="H115" s="106"/>
      <c r="I115" s="42"/>
      <c r="J115" s="18">
        <v>0.93989999999999996</v>
      </c>
      <c r="K115" s="22">
        <f t="shared" si="12"/>
        <v>0</v>
      </c>
      <c r="L115" s="24">
        <f t="shared" si="13"/>
        <v>0</v>
      </c>
      <c r="M115" s="178"/>
      <c r="N115" s="18">
        <f t="shared" si="14"/>
        <v>0.95849999999999991</v>
      </c>
      <c r="O115" s="179">
        <f t="shared" si="15"/>
        <v>4.1500000000000092E-2</v>
      </c>
      <c r="P115" s="28">
        <f>((G115+L115)/2)</f>
        <v>0</v>
      </c>
      <c r="Q115" s="27">
        <f t="shared" si="16"/>
        <v>0</v>
      </c>
      <c r="R115" s="26">
        <f t="shared" si="18"/>
        <v>0</v>
      </c>
    </row>
    <row r="116" spans="2:18" x14ac:dyDescent="0.25">
      <c r="B116" s="29" t="s">
        <v>89</v>
      </c>
      <c r="C116" s="16" t="s">
        <v>90</v>
      </c>
      <c r="D116" s="180"/>
      <c r="E116" s="18">
        <v>0.98280000000000001</v>
      </c>
      <c r="F116" s="19">
        <f t="shared" si="10"/>
        <v>0</v>
      </c>
      <c r="G116" s="20">
        <f t="shared" si="11"/>
        <v>0</v>
      </c>
      <c r="H116" s="106"/>
      <c r="I116" s="180"/>
      <c r="J116" s="18">
        <v>0.97499999999999998</v>
      </c>
      <c r="K116" s="22">
        <f t="shared" si="12"/>
        <v>0</v>
      </c>
      <c r="L116" s="24">
        <f t="shared" si="13"/>
        <v>0</v>
      </c>
      <c r="M116" s="178"/>
      <c r="N116" s="18">
        <f t="shared" si="14"/>
        <v>0.97889999999999999</v>
      </c>
      <c r="O116" s="179">
        <f t="shared" si="15"/>
        <v>2.1100000000000008E-2</v>
      </c>
      <c r="P116" s="28">
        <f>((G116+L116)/2)</f>
        <v>0</v>
      </c>
      <c r="Q116" s="27">
        <f t="shared" si="16"/>
        <v>0</v>
      </c>
      <c r="R116" s="26">
        <f t="shared" si="18"/>
        <v>0</v>
      </c>
    </row>
    <row r="117" spans="2:18" x14ac:dyDescent="0.25">
      <c r="B117" s="29" t="s">
        <v>107</v>
      </c>
      <c r="C117" s="16" t="s">
        <v>108</v>
      </c>
      <c r="D117" s="17"/>
      <c r="E117" s="18">
        <v>0.97070000000000001</v>
      </c>
      <c r="F117" s="19">
        <f t="shared" si="10"/>
        <v>0</v>
      </c>
      <c r="G117" s="20">
        <f t="shared" si="11"/>
        <v>0</v>
      </c>
      <c r="H117" s="106"/>
      <c r="I117" s="17"/>
      <c r="J117" s="18">
        <v>0.97650000000000003</v>
      </c>
      <c r="K117" s="22">
        <f t="shared" si="12"/>
        <v>0</v>
      </c>
      <c r="L117" s="24">
        <f t="shared" si="13"/>
        <v>0</v>
      </c>
      <c r="M117" s="178"/>
      <c r="N117" s="18">
        <f t="shared" si="14"/>
        <v>0.97360000000000002</v>
      </c>
      <c r="O117" s="179">
        <f t="shared" si="15"/>
        <v>2.6399999999999979E-2</v>
      </c>
      <c r="P117" s="28">
        <f>((G117+L117)/2)</f>
        <v>0</v>
      </c>
      <c r="Q117" s="27">
        <f t="shared" si="16"/>
        <v>0</v>
      </c>
      <c r="R117" s="26">
        <f t="shared" si="18"/>
        <v>0</v>
      </c>
    </row>
    <row r="118" spans="2:18" x14ac:dyDescent="0.25">
      <c r="B118" s="29" t="s">
        <v>87</v>
      </c>
      <c r="C118" s="16" t="s">
        <v>88</v>
      </c>
      <c r="D118" s="17"/>
      <c r="E118" s="18">
        <v>0.98219999999999996</v>
      </c>
      <c r="F118" s="19">
        <f t="shared" si="10"/>
        <v>0</v>
      </c>
      <c r="G118" s="20">
        <f t="shared" si="11"/>
        <v>0</v>
      </c>
      <c r="H118" s="106"/>
      <c r="I118" s="17"/>
      <c r="J118" s="18">
        <v>0.98219999999999996</v>
      </c>
      <c r="K118" s="22">
        <f t="shared" si="12"/>
        <v>0</v>
      </c>
      <c r="L118" s="24">
        <f t="shared" si="13"/>
        <v>0</v>
      </c>
      <c r="M118" s="178"/>
      <c r="N118" s="18">
        <f t="shared" si="14"/>
        <v>0.98219999999999996</v>
      </c>
      <c r="O118" s="179">
        <f t="shared" si="15"/>
        <v>1.7800000000000038E-2</v>
      </c>
      <c r="P118" s="28">
        <f>((G118+L118)/2)</f>
        <v>0</v>
      </c>
      <c r="Q118" s="27">
        <f t="shared" si="16"/>
        <v>0</v>
      </c>
      <c r="R118" s="26">
        <f t="shared" si="18"/>
        <v>0</v>
      </c>
    </row>
    <row r="119" spans="2:18" ht="26.25" x14ac:dyDescent="0.25">
      <c r="B119" s="29" t="s">
        <v>151</v>
      </c>
      <c r="C119" s="16" t="s">
        <v>152</v>
      </c>
      <c r="D119" s="17"/>
      <c r="E119" s="18">
        <v>0.95140000000000002</v>
      </c>
      <c r="F119" s="19">
        <f t="shared" si="10"/>
        <v>0</v>
      </c>
      <c r="G119" s="20">
        <f t="shared" si="11"/>
        <v>0</v>
      </c>
      <c r="H119" s="106"/>
      <c r="I119" s="17"/>
      <c r="J119" s="18">
        <v>0.95850000000000002</v>
      </c>
      <c r="K119" s="22">
        <f t="shared" si="12"/>
        <v>0</v>
      </c>
      <c r="L119" s="24">
        <f t="shared" si="13"/>
        <v>0</v>
      </c>
      <c r="M119" s="178"/>
      <c r="N119" s="18">
        <f t="shared" si="14"/>
        <v>0.95494999999999997</v>
      </c>
      <c r="O119" s="179">
        <f t="shared" si="15"/>
        <v>4.5050000000000034E-2</v>
      </c>
      <c r="P119" s="28">
        <f>(G119+L119)/2</f>
        <v>0</v>
      </c>
      <c r="Q119" s="27">
        <f t="shared" si="16"/>
        <v>0</v>
      </c>
      <c r="R119" s="26">
        <f t="shared" si="18"/>
        <v>0</v>
      </c>
    </row>
    <row r="120" spans="2:18" ht="26.25" x14ac:dyDescent="0.25">
      <c r="B120" s="29" t="s">
        <v>257</v>
      </c>
      <c r="C120" s="16" t="s">
        <v>258</v>
      </c>
      <c r="D120" s="17"/>
      <c r="E120" s="18">
        <v>0.97209999999999996</v>
      </c>
      <c r="F120" s="19">
        <f t="shared" si="10"/>
        <v>0</v>
      </c>
      <c r="G120" s="20">
        <f t="shared" si="11"/>
        <v>0</v>
      </c>
      <c r="H120" s="106"/>
      <c r="I120" s="17"/>
      <c r="J120" s="18">
        <v>0.97150000000000003</v>
      </c>
      <c r="K120" s="22">
        <f t="shared" si="12"/>
        <v>0</v>
      </c>
      <c r="L120" s="24">
        <f t="shared" si="13"/>
        <v>0</v>
      </c>
      <c r="M120" s="178"/>
      <c r="N120" s="18">
        <f t="shared" si="14"/>
        <v>0.9718</v>
      </c>
      <c r="O120" s="179">
        <f t="shared" si="15"/>
        <v>2.8200000000000003E-2</v>
      </c>
      <c r="P120" s="28">
        <f>((G120+L120)/2)</f>
        <v>0</v>
      </c>
      <c r="Q120" s="27">
        <f t="shared" si="16"/>
        <v>0</v>
      </c>
      <c r="R120" s="26">
        <f t="shared" si="18"/>
        <v>0</v>
      </c>
    </row>
    <row r="121" spans="2:18" x14ac:dyDescent="0.25">
      <c r="B121" s="29" t="s">
        <v>167</v>
      </c>
      <c r="C121" s="16" t="s">
        <v>168</v>
      </c>
      <c r="D121" s="17"/>
      <c r="E121" s="18">
        <v>0.95699999999999996</v>
      </c>
      <c r="F121" s="19">
        <f t="shared" si="10"/>
        <v>0</v>
      </c>
      <c r="G121" s="20">
        <f t="shared" si="11"/>
        <v>0</v>
      </c>
      <c r="H121" s="106"/>
      <c r="I121" s="17"/>
      <c r="J121" s="18">
        <v>0.97950000000000004</v>
      </c>
      <c r="K121" s="22">
        <f t="shared" si="12"/>
        <v>0</v>
      </c>
      <c r="L121" s="24">
        <f t="shared" si="13"/>
        <v>0</v>
      </c>
      <c r="M121" s="178"/>
      <c r="N121" s="18">
        <f t="shared" si="14"/>
        <v>0.96825000000000006</v>
      </c>
      <c r="O121" s="179">
        <f t="shared" si="15"/>
        <v>3.1749999999999945E-2</v>
      </c>
      <c r="P121" s="28">
        <f>(G121+L121)/2</f>
        <v>0</v>
      </c>
      <c r="Q121" s="27">
        <f t="shared" si="16"/>
        <v>0</v>
      </c>
      <c r="R121" s="26">
        <f t="shared" si="18"/>
        <v>0</v>
      </c>
    </row>
    <row r="122" spans="2:18" x14ac:dyDescent="0.25">
      <c r="B122" s="29" t="s">
        <v>253</v>
      </c>
      <c r="C122" s="16" t="s">
        <v>254</v>
      </c>
      <c r="D122" s="17"/>
      <c r="E122" s="18">
        <v>0.98050000000000004</v>
      </c>
      <c r="F122" s="19">
        <f t="shared" si="10"/>
        <v>0</v>
      </c>
      <c r="G122" s="20">
        <f t="shared" si="11"/>
        <v>0</v>
      </c>
      <c r="H122" s="106"/>
      <c r="I122" s="17"/>
      <c r="J122" s="18">
        <v>0.98150000000000004</v>
      </c>
      <c r="K122" s="22">
        <f t="shared" si="12"/>
        <v>0</v>
      </c>
      <c r="L122" s="24">
        <f t="shared" si="13"/>
        <v>0</v>
      </c>
      <c r="M122" s="178"/>
      <c r="N122" s="18">
        <f t="shared" si="14"/>
        <v>0.98100000000000009</v>
      </c>
      <c r="O122" s="179">
        <f t="shared" si="15"/>
        <v>1.8999999999999906E-2</v>
      </c>
      <c r="P122" s="28">
        <f>((G122+L122)/2)</f>
        <v>0</v>
      </c>
      <c r="Q122" s="27">
        <f t="shared" si="16"/>
        <v>0</v>
      </c>
      <c r="R122" s="26">
        <f t="shared" si="18"/>
        <v>0</v>
      </c>
    </row>
    <row r="123" spans="2:18" ht="26.25" x14ac:dyDescent="0.25">
      <c r="B123" s="29">
        <v>52</v>
      </c>
      <c r="C123" s="16" t="s">
        <v>140</v>
      </c>
      <c r="D123" s="17"/>
      <c r="E123" s="18">
        <v>0.95750000000000002</v>
      </c>
      <c r="F123" s="19">
        <f t="shared" si="10"/>
        <v>0</v>
      </c>
      <c r="G123" s="20">
        <f t="shared" si="11"/>
        <v>0</v>
      </c>
      <c r="H123" s="106"/>
      <c r="I123" s="17"/>
      <c r="J123" s="18">
        <v>0.97170000000000001</v>
      </c>
      <c r="K123" s="22">
        <f t="shared" si="12"/>
        <v>0</v>
      </c>
      <c r="L123" s="24">
        <f t="shared" si="13"/>
        <v>0</v>
      </c>
      <c r="M123" s="178"/>
      <c r="N123" s="18">
        <f t="shared" si="14"/>
        <v>0.96460000000000001</v>
      </c>
      <c r="O123" s="179">
        <f t="shared" si="15"/>
        <v>3.5399999999999987E-2</v>
      </c>
      <c r="P123" s="28">
        <f>(G123+L123)/2</f>
        <v>0</v>
      </c>
      <c r="Q123" s="27">
        <f t="shared" si="16"/>
        <v>0</v>
      </c>
      <c r="R123" s="26">
        <f t="shared" si="18"/>
        <v>0</v>
      </c>
    </row>
    <row r="124" spans="2:18" ht="26.25" x14ac:dyDescent="0.25">
      <c r="B124" s="29">
        <v>150</v>
      </c>
      <c r="C124" s="16" t="s">
        <v>77</v>
      </c>
      <c r="D124" s="17"/>
      <c r="E124" s="33">
        <v>0.98599999999999999</v>
      </c>
      <c r="F124" s="19">
        <f t="shared" si="10"/>
        <v>0</v>
      </c>
      <c r="G124" s="20">
        <f t="shared" si="11"/>
        <v>0</v>
      </c>
      <c r="H124" s="35"/>
      <c r="I124" s="17"/>
      <c r="J124" s="33">
        <v>0.97709999999999997</v>
      </c>
      <c r="K124" s="22">
        <f t="shared" si="12"/>
        <v>0</v>
      </c>
      <c r="L124" s="24">
        <f t="shared" si="13"/>
        <v>0</v>
      </c>
      <c r="M124" s="178"/>
      <c r="N124" s="18">
        <f t="shared" si="14"/>
        <v>0.98154999999999992</v>
      </c>
      <c r="O124" s="179">
        <f t="shared" si="15"/>
        <v>1.8450000000000077E-2</v>
      </c>
      <c r="P124" s="28">
        <f>((G124+L124)/2)</f>
        <v>0</v>
      </c>
      <c r="Q124" s="27">
        <f t="shared" si="16"/>
        <v>0</v>
      </c>
      <c r="R124" s="26">
        <f t="shared" si="18"/>
        <v>0</v>
      </c>
    </row>
    <row r="125" spans="2:18" ht="26.25" x14ac:dyDescent="0.25">
      <c r="B125" s="29" t="s">
        <v>31</v>
      </c>
      <c r="C125" s="16" t="s">
        <v>32</v>
      </c>
      <c r="D125" s="17"/>
      <c r="E125" s="18">
        <v>0.98440000000000005</v>
      </c>
      <c r="F125" s="19">
        <f t="shared" si="10"/>
        <v>0</v>
      </c>
      <c r="G125" s="20">
        <f t="shared" si="11"/>
        <v>0</v>
      </c>
      <c r="H125" s="106"/>
      <c r="I125" s="17"/>
      <c r="J125" s="18">
        <v>0.9889</v>
      </c>
      <c r="K125" s="22">
        <f t="shared" si="12"/>
        <v>0</v>
      </c>
      <c r="L125" s="24">
        <f t="shared" si="13"/>
        <v>0</v>
      </c>
      <c r="M125" s="178"/>
      <c r="N125" s="18">
        <f t="shared" si="14"/>
        <v>0.98665000000000003</v>
      </c>
      <c r="O125" s="179">
        <f t="shared" si="15"/>
        <v>1.3349999999999973E-2</v>
      </c>
      <c r="P125" s="28">
        <f>((G125+L125)/2)</f>
        <v>0</v>
      </c>
      <c r="Q125" s="27">
        <f t="shared" si="16"/>
        <v>0</v>
      </c>
      <c r="R125" s="26">
        <f t="shared" si="18"/>
        <v>0</v>
      </c>
    </row>
    <row r="126" spans="2:18" ht="26.25" x14ac:dyDescent="0.25">
      <c r="B126" s="29">
        <v>163</v>
      </c>
      <c r="C126" s="16" t="s">
        <v>130</v>
      </c>
      <c r="D126" s="17"/>
      <c r="E126" s="31">
        <v>0.85499999999999998</v>
      </c>
      <c r="F126" s="19">
        <f t="shared" si="10"/>
        <v>0</v>
      </c>
      <c r="G126" s="20">
        <f t="shared" si="11"/>
        <v>0</v>
      </c>
      <c r="H126" s="181"/>
      <c r="I126" s="17"/>
      <c r="J126" s="31">
        <v>0.94340000000000002</v>
      </c>
      <c r="K126" s="22">
        <f t="shared" si="12"/>
        <v>0</v>
      </c>
      <c r="L126" s="24">
        <f t="shared" si="13"/>
        <v>0</v>
      </c>
      <c r="M126" s="178"/>
      <c r="N126" s="18">
        <f t="shared" si="14"/>
        <v>0.8992</v>
      </c>
      <c r="O126" s="179">
        <f t="shared" si="15"/>
        <v>0.1008</v>
      </c>
      <c r="P126" s="28">
        <f>((G126+L126)/2)</f>
        <v>0</v>
      </c>
      <c r="Q126" s="27">
        <f t="shared" si="16"/>
        <v>0</v>
      </c>
      <c r="R126" s="26">
        <f t="shared" si="18"/>
        <v>0</v>
      </c>
    </row>
    <row r="127" spans="2:18" ht="26.25" x14ac:dyDescent="0.25">
      <c r="B127" s="29" t="s">
        <v>9</v>
      </c>
      <c r="C127" s="16" t="s">
        <v>10</v>
      </c>
      <c r="D127" s="17"/>
      <c r="E127" s="18">
        <v>0.94340000000000002</v>
      </c>
      <c r="F127" s="19">
        <f t="shared" si="10"/>
        <v>0</v>
      </c>
      <c r="G127" s="20">
        <f t="shared" si="11"/>
        <v>0</v>
      </c>
      <c r="H127" s="106"/>
      <c r="I127" s="17"/>
      <c r="J127" s="18">
        <v>0.96340000000000003</v>
      </c>
      <c r="K127" s="22">
        <f t="shared" si="12"/>
        <v>0</v>
      </c>
      <c r="L127" s="24">
        <f t="shared" si="13"/>
        <v>0</v>
      </c>
      <c r="M127" s="178"/>
      <c r="N127" s="18">
        <f t="shared" si="14"/>
        <v>0.95340000000000003</v>
      </c>
      <c r="O127" s="179">
        <f t="shared" si="15"/>
        <v>4.6599999999999975E-2</v>
      </c>
      <c r="P127" s="28">
        <f>(G127+L127)/2</f>
        <v>0</v>
      </c>
      <c r="Q127" s="27">
        <f t="shared" si="16"/>
        <v>0</v>
      </c>
      <c r="R127" s="26">
        <f t="shared" si="18"/>
        <v>0</v>
      </c>
    </row>
    <row r="128" spans="2:18" ht="26.25" x14ac:dyDescent="0.25">
      <c r="B128" s="29" t="s">
        <v>12</v>
      </c>
      <c r="C128" s="16" t="s">
        <v>13</v>
      </c>
      <c r="D128" s="17"/>
      <c r="E128" s="18">
        <v>0.9143</v>
      </c>
      <c r="F128" s="19">
        <f t="shared" si="10"/>
        <v>0</v>
      </c>
      <c r="G128" s="20">
        <f t="shared" si="11"/>
        <v>0</v>
      </c>
      <c r="H128" s="106"/>
      <c r="I128" s="17"/>
      <c r="J128" s="18">
        <v>0.92390000000000005</v>
      </c>
      <c r="K128" s="22">
        <f t="shared" si="12"/>
        <v>0</v>
      </c>
      <c r="L128" s="24">
        <f t="shared" si="13"/>
        <v>0</v>
      </c>
      <c r="M128" s="178"/>
      <c r="N128" s="18">
        <f t="shared" si="14"/>
        <v>0.91910000000000003</v>
      </c>
      <c r="O128" s="179">
        <f t="shared" si="15"/>
        <v>8.0899999999999972E-2</v>
      </c>
      <c r="P128" s="28">
        <f>(G128+L128)/2</f>
        <v>0</v>
      </c>
      <c r="Q128" s="27">
        <f t="shared" si="16"/>
        <v>0</v>
      </c>
      <c r="R128" s="26">
        <f t="shared" si="18"/>
        <v>0</v>
      </c>
    </row>
    <row r="129" spans="2:18" x14ac:dyDescent="0.25">
      <c r="B129" s="29" t="s">
        <v>143</v>
      </c>
      <c r="C129" s="16" t="s">
        <v>144</v>
      </c>
      <c r="D129" s="17"/>
      <c r="E129" s="18">
        <v>0.94889999999999997</v>
      </c>
      <c r="F129" s="19">
        <f t="shared" si="10"/>
        <v>0</v>
      </c>
      <c r="G129" s="20">
        <f t="shared" si="11"/>
        <v>0</v>
      </c>
      <c r="H129" s="106"/>
      <c r="I129" s="17"/>
      <c r="J129" s="18">
        <v>0.96640000000000004</v>
      </c>
      <c r="K129" s="22">
        <f t="shared" si="12"/>
        <v>0</v>
      </c>
      <c r="L129" s="24">
        <f t="shared" si="13"/>
        <v>0</v>
      </c>
      <c r="M129" s="178"/>
      <c r="N129" s="18">
        <f t="shared" si="14"/>
        <v>0.95765</v>
      </c>
      <c r="O129" s="179">
        <f t="shared" si="15"/>
        <v>4.2349999999999999E-2</v>
      </c>
      <c r="P129" s="28">
        <f>(G129+L129)/2</f>
        <v>0</v>
      </c>
      <c r="Q129" s="27">
        <f t="shared" si="16"/>
        <v>0</v>
      </c>
      <c r="R129" s="26">
        <f t="shared" si="18"/>
        <v>0</v>
      </c>
    </row>
    <row r="130" spans="2:18" ht="26.25" x14ac:dyDescent="0.25">
      <c r="B130" s="29" t="s">
        <v>51</v>
      </c>
      <c r="C130" s="16" t="s">
        <v>52</v>
      </c>
      <c r="D130" s="17"/>
      <c r="E130" s="30">
        <v>0.98740000000000006</v>
      </c>
      <c r="F130" s="19">
        <f t="shared" si="10"/>
        <v>0</v>
      </c>
      <c r="G130" s="20">
        <f t="shared" si="11"/>
        <v>0</v>
      </c>
      <c r="H130" s="47"/>
      <c r="I130" s="17"/>
      <c r="J130" s="30">
        <v>0.98740000000000006</v>
      </c>
      <c r="K130" s="22">
        <f t="shared" si="12"/>
        <v>0</v>
      </c>
      <c r="L130" s="24">
        <f t="shared" si="13"/>
        <v>0</v>
      </c>
      <c r="M130" s="178"/>
      <c r="N130" s="18">
        <f t="shared" si="14"/>
        <v>0.98740000000000006</v>
      </c>
      <c r="O130" s="179">
        <f t="shared" si="15"/>
        <v>1.2599999999999945E-2</v>
      </c>
      <c r="P130" s="28">
        <f>((G130+L130)/2)</f>
        <v>0</v>
      </c>
      <c r="Q130" s="27">
        <f t="shared" si="16"/>
        <v>0</v>
      </c>
      <c r="R130" s="26">
        <f t="shared" si="18"/>
        <v>0</v>
      </c>
    </row>
    <row r="131" spans="2:18" x14ac:dyDescent="0.25">
      <c r="B131" s="29" t="s">
        <v>66</v>
      </c>
      <c r="C131" s="16" t="s">
        <v>67</v>
      </c>
      <c r="D131" s="17"/>
      <c r="E131" s="18">
        <v>0.98770000000000002</v>
      </c>
      <c r="F131" s="19">
        <f t="shared" ref="F131:F189" si="19">D131*E131</f>
        <v>0</v>
      </c>
      <c r="G131" s="20">
        <f t="shared" ref="G131:G189" si="20">D131-F131</f>
        <v>0</v>
      </c>
      <c r="H131" s="106"/>
      <c r="I131" s="17"/>
      <c r="J131" s="18">
        <v>0.98280000000000001</v>
      </c>
      <c r="K131" s="22">
        <f t="shared" ref="K131:K189" si="21">I131*J131</f>
        <v>0</v>
      </c>
      <c r="L131" s="24">
        <f t="shared" ref="L131:L189" si="22">I131-K131</f>
        <v>0</v>
      </c>
      <c r="M131" s="178"/>
      <c r="N131" s="18">
        <f t="shared" ref="N131:N189" si="23">(E131+J131)/2</f>
        <v>0.98524999999999996</v>
      </c>
      <c r="O131" s="179">
        <f t="shared" ref="O131:O181" si="24">(1-N131)</f>
        <v>1.4750000000000041E-2</v>
      </c>
      <c r="P131" s="28">
        <f>((G131+L131)/2)</f>
        <v>0</v>
      </c>
      <c r="Q131" s="27">
        <f t="shared" ref="Q131:Q189" si="25">G131+L131</f>
        <v>0</v>
      </c>
      <c r="R131" s="26">
        <f t="shared" si="18"/>
        <v>0</v>
      </c>
    </row>
    <row r="132" spans="2:18" ht="26.25" x14ac:dyDescent="0.25">
      <c r="B132" s="29">
        <v>8</v>
      </c>
      <c r="C132" s="16" t="s">
        <v>11</v>
      </c>
      <c r="D132" s="17"/>
      <c r="E132" s="30">
        <v>0.86799999999999999</v>
      </c>
      <c r="F132" s="19">
        <f t="shared" si="19"/>
        <v>0</v>
      </c>
      <c r="G132" s="20">
        <f t="shared" si="20"/>
        <v>0</v>
      </c>
      <c r="H132" s="106"/>
      <c r="I132" s="17"/>
      <c r="J132" s="18">
        <v>0.85980000000000001</v>
      </c>
      <c r="K132" s="22">
        <f t="shared" si="21"/>
        <v>0</v>
      </c>
      <c r="L132" s="24">
        <f t="shared" si="22"/>
        <v>0</v>
      </c>
      <c r="M132" s="178"/>
      <c r="N132" s="18">
        <f t="shared" si="23"/>
        <v>0.8639</v>
      </c>
      <c r="O132" s="179">
        <f t="shared" si="24"/>
        <v>0.1361</v>
      </c>
      <c r="P132" s="28">
        <f>(G132+L132)/2</f>
        <v>0</v>
      </c>
      <c r="Q132" s="27">
        <f t="shared" si="25"/>
        <v>0</v>
      </c>
      <c r="R132" s="26">
        <f t="shared" si="18"/>
        <v>0</v>
      </c>
    </row>
    <row r="133" spans="2:18" x14ac:dyDescent="0.25">
      <c r="B133" s="29" t="s">
        <v>49</v>
      </c>
      <c r="C133" s="16" t="s">
        <v>50</v>
      </c>
      <c r="D133" s="17"/>
      <c r="E133" s="18">
        <v>0.97940000000000005</v>
      </c>
      <c r="F133" s="19">
        <f t="shared" si="19"/>
        <v>0</v>
      </c>
      <c r="G133" s="20">
        <f t="shared" si="20"/>
        <v>0</v>
      </c>
      <c r="H133" s="106"/>
      <c r="I133" s="17"/>
      <c r="J133" s="18">
        <v>0.99719999999999998</v>
      </c>
      <c r="K133" s="22">
        <f t="shared" si="21"/>
        <v>0</v>
      </c>
      <c r="L133" s="24">
        <f t="shared" si="22"/>
        <v>0</v>
      </c>
      <c r="M133" s="178"/>
      <c r="N133" s="18">
        <f t="shared" si="23"/>
        <v>0.98829999999999996</v>
      </c>
      <c r="O133" s="179">
        <f t="shared" si="24"/>
        <v>1.1700000000000044E-2</v>
      </c>
      <c r="P133" s="28">
        <f>((G133+L133)/2)</f>
        <v>0</v>
      </c>
      <c r="Q133" s="27">
        <f t="shared" si="25"/>
        <v>0</v>
      </c>
      <c r="R133" s="26">
        <v>5300</v>
      </c>
    </row>
    <row r="134" spans="2:18" ht="26.25" x14ac:dyDescent="0.25">
      <c r="B134" s="29" t="s">
        <v>120</v>
      </c>
      <c r="C134" s="16" t="s">
        <v>121</v>
      </c>
      <c r="D134" s="17"/>
      <c r="E134" s="18">
        <v>0.97550000000000003</v>
      </c>
      <c r="F134" s="19">
        <f t="shared" si="19"/>
        <v>0</v>
      </c>
      <c r="G134" s="20">
        <f t="shared" si="20"/>
        <v>0</v>
      </c>
      <c r="H134" s="106"/>
      <c r="I134" s="17"/>
      <c r="J134" s="18">
        <v>0.98699999999999999</v>
      </c>
      <c r="K134" s="22">
        <f t="shared" si="21"/>
        <v>0</v>
      </c>
      <c r="L134" s="24">
        <f t="shared" si="22"/>
        <v>0</v>
      </c>
      <c r="M134" s="178"/>
      <c r="N134" s="18">
        <f t="shared" si="23"/>
        <v>0.98124999999999996</v>
      </c>
      <c r="O134" s="179">
        <f t="shared" si="24"/>
        <v>1.8750000000000044E-2</v>
      </c>
      <c r="P134" s="28">
        <f>((G134+L134)/2)</f>
        <v>0</v>
      </c>
      <c r="Q134" s="27">
        <f t="shared" si="25"/>
        <v>0</v>
      </c>
      <c r="R134" s="26">
        <f t="shared" ref="R134:R189" si="26">((D134+I134)/2)</f>
        <v>0</v>
      </c>
    </row>
    <row r="135" spans="2:18" x14ac:dyDescent="0.25">
      <c r="B135" s="29" t="s">
        <v>38</v>
      </c>
      <c r="C135" s="16" t="s">
        <v>39</v>
      </c>
      <c r="D135" s="17"/>
      <c r="E135" s="18">
        <v>0.99590000000000001</v>
      </c>
      <c r="F135" s="19">
        <f t="shared" si="19"/>
        <v>0</v>
      </c>
      <c r="G135" s="20">
        <f t="shared" si="20"/>
        <v>0</v>
      </c>
      <c r="H135" s="106"/>
      <c r="I135" s="17"/>
      <c r="J135" s="18">
        <v>0.99139999999999995</v>
      </c>
      <c r="K135" s="22">
        <f t="shared" si="21"/>
        <v>0</v>
      </c>
      <c r="L135" s="24">
        <f t="shared" si="22"/>
        <v>0</v>
      </c>
      <c r="M135" s="178"/>
      <c r="N135" s="18">
        <f t="shared" si="23"/>
        <v>0.99364999999999992</v>
      </c>
      <c r="O135" s="179">
        <f t="shared" si="24"/>
        <v>6.3500000000000778E-3</v>
      </c>
      <c r="P135" s="28">
        <f>((G135+L135)/2)</f>
        <v>0</v>
      </c>
      <c r="Q135" s="27">
        <f t="shared" si="25"/>
        <v>0</v>
      </c>
      <c r="R135" s="26">
        <f t="shared" si="26"/>
        <v>0</v>
      </c>
    </row>
    <row r="136" spans="2:18" x14ac:dyDescent="0.25">
      <c r="B136" s="29" t="s">
        <v>24</v>
      </c>
      <c r="C136" s="16" t="s">
        <v>25</v>
      </c>
      <c r="D136" s="17"/>
      <c r="E136" s="31">
        <v>0.95879999999999999</v>
      </c>
      <c r="F136" s="19">
        <f t="shared" si="19"/>
        <v>0</v>
      </c>
      <c r="G136" s="20">
        <f t="shared" si="20"/>
        <v>0</v>
      </c>
      <c r="H136" s="181"/>
      <c r="I136" s="17"/>
      <c r="J136" s="33">
        <v>0.97389999999999999</v>
      </c>
      <c r="K136" s="22">
        <f t="shared" si="21"/>
        <v>0</v>
      </c>
      <c r="L136" s="24">
        <f t="shared" si="22"/>
        <v>0</v>
      </c>
      <c r="M136" s="178"/>
      <c r="N136" s="18">
        <f t="shared" si="23"/>
        <v>0.96635000000000004</v>
      </c>
      <c r="O136" s="179">
        <f t="shared" si="24"/>
        <v>3.3649999999999958E-2</v>
      </c>
      <c r="P136" s="28">
        <f>((G136+L136)/2)</f>
        <v>0</v>
      </c>
      <c r="Q136" s="27">
        <f t="shared" si="25"/>
        <v>0</v>
      </c>
      <c r="R136" s="26">
        <f t="shared" si="26"/>
        <v>0</v>
      </c>
    </row>
    <row r="137" spans="2:18" ht="26.25" x14ac:dyDescent="0.25">
      <c r="B137" s="29">
        <v>172</v>
      </c>
      <c r="C137" s="16" t="s">
        <v>135</v>
      </c>
      <c r="D137" s="44"/>
      <c r="E137" s="31">
        <v>0.95340000000000003</v>
      </c>
      <c r="F137" s="19">
        <f t="shared" si="19"/>
        <v>0</v>
      </c>
      <c r="G137" s="20">
        <f t="shared" si="20"/>
        <v>0</v>
      </c>
      <c r="H137" s="35"/>
      <c r="I137" s="46"/>
      <c r="J137" s="31">
        <v>0.96509999999999996</v>
      </c>
      <c r="K137" s="22">
        <f t="shared" si="21"/>
        <v>0</v>
      </c>
      <c r="L137" s="24">
        <f t="shared" si="22"/>
        <v>0</v>
      </c>
      <c r="M137" s="178"/>
      <c r="N137" s="18">
        <f t="shared" si="23"/>
        <v>0.95924999999999994</v>
      </c>
      <c r="O137" s="179">
        <f t="shared" si="24"/>
        <v>4.0750000000000064E-2</v>
      </c>
      <c r="P137" s="28">
        <f>((G137+L137)/2)</f>
        <v>0</v>
      </c>
      <c r="Q137" s="27">
        <f t="shared" si="25"/>
        <v>0</v>
      </c>
      <c r="R137" s="26">
        <f t="shared" si="26"/>
        <v>0</v>
      </c>
    </row>
    <row r="138" spans="2:18" x14ac:dyDescent="0.25">
      <c r="B138" s="29">
        <v>168</v>
      </c>
      <c r="C138" s="16" t="s">
        <v>16</v>
      </c>
      <c r="D138" s="17"/>
      <c r="E138" s="18">
        <v>0.97729999999999995</v>
      </c>
      <c r="F138" s="19">
        <f t="shared" si="19"/>
        <v>0</v>
      </c>
      <c r="G138" s="20">
        <f t="shared" si="20"/>
        <v>0</v>
      </c>
      <c r="H138" s="106"/>
      <c r="I138" s="17"/>
      <c r="J138" s="18">
        <v>0.98919999999999997</v>
      </c>
      <c r="K138" s="22">
        <f t="shared" si="21"/>
        <v>0</v>
      </c>
      <c r="L138" s="24">
        <f t="shared" si="22"/>
        <v>0</v>
      </c>
      <c r="M138" s="178"/>
      <c r="N138" s="18">
        <f t="shared" si="23"/>
        <v>0.98324999999999996</v>
      </c>
      <c r="O138" s="179">
        <f t="shared" si="24"/>
        <v>1.6750000000000043E-2</v>
      </c>
      <c r="P138" s="28">
        <f>(G138+L138)/2</f>
        <v>0</v>
      </c>
      <c r="Q138" s="27">
        <f t="shared" si="25"/>
        <v>0</v>
      </c>
      <c r="R138" s="26">
        <f t="shared" si="26"/>
        <v>0</v>
      </c>
    </row>
    <row r="139" spans="2:18" ht="26.25" x14ac:dyDescent="0.25">
      <c r="B139" s="29" t="s">
        <v>116</v>
      </c>
      <c r="C139" s="16" t="s">
        <v>117</v>
      </c>
      <c r="D139" s="17"/>
      <c r="E139" s="18">
        <v>0.98019999999999996</v>
      </c>
      <c r="F139" s="19">
        <f t="shared" si="19"/>
        <v>0</v>
      </c>
      <c r="G139" s="20">
        <f t="shared" si="20"/>
        <v>0</v>
      </c>
      <c r="H139" s="106"/>
      <c r="I139" s="17"/>
      <c r="J139" s="18">
        <v>0.98080000000000001</v>
      </c>
      <c r="K139" s="22">
        <f t="shared" si="21"/>
        <v>0</v>
      </c>
      <c r="L139" s="24">
        <f t="shared" si="22"/>
        <v>0</v>
      </c>
      <c r="M139" s="178"/>
      <c r="N139" s="18">
        <f t="shared" si="23"/>
        <v>0.98049999999999993</v>
      </c>
      <c r="O139" s="179">
        <f t="shared" si="24"/>
        <v>1.9500000000000073E-2</v>
      </c>
      <c r="P139" s="28">
        <f>((G139+L139)/2)</f>
        <v>0</v>
      </c>
      <c r="Q139" s="27">
        <f t="shared" si="25"/>
        <v>0</v>
      </c>
      <c r="R139" s="26">
        <f t="shared" si="26"/>
        <v>0</v>
      </c>
    </row>
    <row r="140" spans="2:18" ht="26.25" x14ac:dyDescent="0.25">
      <c r="B140" s="29" t="s">
        <v>122</v>
      </c>
      <c r="C140" s="16" t="s">
        <v>123</v>
      </c>
      <c r="D140" s="17"/>
      <c r="E140" s="18">
        <v>0.97019999999999995</v>
      </c>
      <c r="F140" s="19">
        <f t="shared" si="19"/>
        <v>0</v>
      </c>
      <c r="G140" s="20">
        <f t="shared" si="20"/>
        <v>0</v>
      </c>
      <c r="H140" s="106"/>
      <c r="I140" s="17"/>
      <c r="J140" s="18">
        <v>0.98760000000000003</v>
      </c>
      <c r="K140" s="22">
        <f t="shared" si="21"/>
        <v>0</v>
      </c>
      <c r="L140" s="24">
        <f t="shared" si="22"/>
        <v>0</v>
      </c>
      <c r="M140" s="178"/>
      <c r="N140" s="18">
        <f t="shared" si="23"/>
        <v>0.97889999999999999</v>
      </c>
      <c r="O140" s="179">
        <f t="shared" si="24"/>
        <v>2.1100000000000008E-2</v>
      </c>
      <c r="P140" s="28">
        <f>((G140+L140)/2)</f>
        <v>0</v>
      </c>
      <c r="Q140" s="27">
        <f t="shared" si="25"/>
        <v>0</v>
      </c>
      <c r="R140" s="26">
        <f t="shared" si="26"/>
        <v>0</v>
      </c>
    </row>
    <row r="141" spans="2:18" ht="26.25" x14ac:dyDescent="0.25">
      <c r="B141" s="29" t="s">
        <v>4</v>
      </c>
      <c r="C141" s="16" t="s">
        <v>5</v>
      </c>
      <c r="D141" s="17"/>
      <c r="E141" s="18">
        <v>0.94779999999999998</v>
      </c>
      <c r="F141" s="19">
        <f t="shared" si="19"/>
        <v>0</v>
      </c>
      <c r="G141" s="20">
        <f t="shared" si="20"/>
        <v>0</v>
      </c>
      <c r="H141" s="106"/>
      <c r="I141" s="17"/>
      <c r="J141" s="18">
        <v>0.89859999999999995</v>
      </c>
      <c r="K141" s="22">
        <f t="shared" si="21"/>
        <v>0</v>
      </c>
      <c r="L141" s="24">
        <f t="shared" si="22"/>
        <v>0</v>
      </c>
      <c r="M141" s="178"/>
      <c r="N141" s="18">
        <f t="shared" si="23"/>
        <v>0.92320000000000002</v>
      </c>
      <c r="O141" s="179">
        <f t="shared" si="24"/>
        <v>7.6799999999999979E-2</v>
      </c>
      <c r="P141" s="28">
        <f>(G141+L141)/2</f>
        <v>0</v>
      </c>
      <c r="Q141" s="27">
        <f t="shared" si="25"/>
        <v>0</v>
      </c>
      <c r="R141" s="26">
        <f t="shared" si="26"/>
        <v>0</v>
      </c>
    </row>
    <row r="142" spans="2:18" ht="26.25" x14ac:dyDescent="0.25">
      <c r="B142" s="29">
        <v>138</v>
      </c>
      <c r="C142" s="16" t="s">
        <v>219</v>
      </c>
      <c r="D142" s="17"/>
      <c r="E142" s="18">
        <v>0.98609999999999998</v>
      </c>
      <c r="F142" s="19">
        <f t="shared" si="19"/>
        <v>0</v>
      </c>
      <c r="G142" s="20">
        <f t="shared" si="20"/>
        <v>0</v>
      </c>
      <c r="H142" s="106"/>
      <c r="I142" s="17"/>
      <c r="J142" s="18">
        <v>0.99970000000000003</v>
      </c>
      <c r="K142" s="22">
        <f t="shared" si="21"/>
        <v>0</v>
      </c>
      <c r="L142" s="24">
        <f t="shared" si="22"/>
        <v>0</v>
      </c>
      <c r="M142" s="178"/>
      <c r="N142" s="18">
        <f t="shared" si="23"/>
        <v>0.9929</v>
      </c>
      <c r="O142" s="179">
        <f t="shared" si="24"/>
        <v>7.0999999999999952E-3</v>
      </c>
      <c r="P142" s="28">
        <f>(G142+L142)/2</f>
        <v>0</v>
      </c>
      <c r="Q142" s="27">
        <f t="shared" si="25"/>
        <v>0</v>
      </c>
      <c r="R142" s="26">
        <f t="shared" si="26"/>
        <v>0</v>
      </c>
    </row>
    <row r="143" spans="2:18" ht="26.25" x14ac:dyDescent="0.25">
      <c r="B143" s="29">
        <v>157</v>
      </c>
      <c r="C143" s="16" t="s">
        <v>84</v>
      </c>
      <c r="D143" s="17"/>
      <c r="E143" s="33">
        <v>0.93799999999999994</v>
      </c>
      <c r="F143" s="19">
        <f t="shared" si="19"/>
        <v>0</v>
      </c>
      <c r="G143" s="20">
        <f t="shared" si="20"/>
        <v>0</v>
      </c>
      <c r="H143" s="35"/>
      <c r="I143" s="17"/>
      <c r="J143" s="33">
        <v>0.95850000000000002</v>
      </c>
      <c r="K143" s="22">
        <f t="shared" si="21"/>
        <v>0</v>
      </c>
      <c r="L143" s="24">
        <f t="shared" si="22"/>
        <v>0</v>
      </c>
      <c r="M143" s="178"/>
      <c r="N143" s="18">
        <f t="shared" si="23"/>
        <v>0.94825000000000004</v>
      </c>
      <c r="O143" s="179">
        <f t="shared" si="24"/>
        <v>5.1749999999999963E-2</v>
      </c>
      <c r="P143" s="28">
        <f>((G143+L143)/2)</f>
        <v>0</v>
      </c>
      <c r="Q143" s="27">
        <f t="shared" si="25"/>
        <v>0</v>
      </c>
      <c r="R143" s="26">
        <f t="shared" si="26"/>
        <v>0</v>
      </c>
    </row>
    <row r="144" spans="2:18" x14ac:dyDescent="0.25">
      <c r="B144" s="29" t="s">
        <v>22</v>
      </c>
      <c r="C144" s="16" t="s">
        <v>23</v>
      </c>
      <c r="D144" s="17"/>
      <c r="E144" s="18">
        <v>0.98960000000000004</v>
      </c>
      <c r="F144" s="19">
        <f t="shared" si="19"/>
        <v>0</v>
      </c>
      <c r="G144" s="20">
        <f t="shared" si="20"/>
        <v>0</v>
      </c>
      <c r="H144" s="106"/>
      <c r="I144" s="17"/>
      <c r="J144" s="18">
        <v>0.99199999999999999</v>
      </c>
      <c r="K144" s="22">
        <f t="shared" si="21"/>
        <v>0</v>
      </c>
      <c r="L144" s="24">
        <f t="shared" si="22"/>
        <v>0</v>
      </c>
      <c r="M144" s="178"/>
      <c r="N144" s="18">
        <f t="shared" si="23"/>
        <v>0.99080000000000001</v>
      </c>
      <c r="O144" s="179">
        <f t="shared" si="24"/>
        <v>9.199999999999986E-3</v>
      </c>
      <c r="P144" s="28">
        <f>((G144+L144)/2)</f>
        <v>0</v>
      </c>
      <c r="Q144" s="27">
        <f t="shared" si="25"/>
        <v>0</v>
      </c>
      <c r="R144" s="26">
        <f t="shared" si="26"/>
        <v>0</v>
      </c>
    </row>
    <row r="145" spans="2:18" ht="26.25" x14ac:dyDescent="0.25">
      <c r="B145" s="29">
        <v>146</v>
      </c>
      <c r="C145" s="16" t="s">
        <v>171</v>
      </c>
      <c r="D145" s="44"/>
      <c r="E145" s="18">
        <v>0.96840000000000004</v>
      </c>
      <c r="F145" s="19">
        <f t="shared" si="19"/>
        <v>0</v>
      </c>
      <c r="G145" s="20">
        <f t="shared" si="20"/>
        <v>0</v>
      </c>
      <c r="H145" s="106"/>
      <c r="I145" s="50"/>
      <c r="J145" s="18">
        <v>0.98380000000000001</v>
      </c>
      <c r="K145" s="22">
        <f t="shared" si="21"/>
        <v>0</v>
      </c>
      <c r="L145" s="24">
        <f t="shared" si="22"/>
        <v>0</v>
      </c>
      <c r="M145" s="178"/>
      <c r="N145" s="18">
        <f t="shared" si="23"/>
        <v>0.97609999999999997</v>
      </c>
      <c r="O145" s="179">
        <f t="shared" si="24"/>
        <v>2.3900000000000032E-2</v>
      </c>
      <c r="P145" s="28">
        <f>(G145+L145)/2</f>
        <v>0</v>
      </c>
      <c r="Q145" s="27">
        <f t="shared" si="25"/>
        <v>0</v>
      </c>
      <c r="R145" s="26">
        <f t="shared" si="26"/>
        <v>0</v>
      </c>
    </row>
    <row r="146" spans="2:18" ht="26.25" x14ac:dyDescent="0.25">
      <c r="B146" s="29">
        <v>128</v>
      </c>
      <c r="C146" s="16" t="s">
        <v>124</v>
      </c>
      <c r="D146" s="17"/>
      <c r="E146" s="31">
        <v>0.98960000000000004</v>
      </c>
      <c r="F146" s="19">
        <f t="shared" si="19"/>
        <v>0</v>
      </c>
      <c r="G146" s="20">
        <f t="shared" si="20"/>
        <v>0</v>
      </c>
      <c r="H146" s="181"/>
      <c r="I146" s="17"/>
      <c r="J146" s="31">
        <v>0.96730000000000005</v>
      </c>
      <c r="K146" s="22">
        <f t="shared" si="21"/>
        <v>0</v>
      </c>
      <c r="L146" s="24">
        <f t="shared" si="22"/>
        <v>0</v>
      </c>
      <c r="M146" s="178"/>
      <c r="N146" s="18">
        <f t="shared" si="23"/>
        <v>0.97845000000000004</v>
      </c>
      <c r="O146" s="179">
        <f t="shared" si="24"/>
        <v>2.1549999999999958E-2</v>
      </c>
      <c r="P146" s="28">
        <f>((G146+L146)/2)</f>
        <v>0</v>
      </c>
      <c r="Q146" s="27">
        <f t="shared" si="25"/>
        <v>0</v>
      </c>
      <c r="R146" s="26">
        <f t="shared" si="26"/>
        <v>0</v>
      </c>
    </row>
    <row r="147" spans="2:18" ht="26.25" x14ac:dyDescent="0.25">
      <c r="B147" s="29" t="s">
        <v>2</v>
      </c>
      <c r="C147" s="16" t="s">
        <v>3</v>
      </c>
      <c r="D147" s="17"/>
      <c r="E147" s="18">
        <v>0.89829999999999999</v>
      </c>
      <c r="F147" s="19">
        <f t="shared" si="19"/>
        <v>0</v>
      </c>
      <c r="G147" s="20">
        <f t="shared" si="20"/>
        <v>0</v>
      </c>
      <c r="H147" s="106"/>
      <c r="I147" s="17"/>
      <c r="J147" s="18">
        <v>0.91749999999999998</v>
      </c>
      <c r="K147" s="22">
        <f t="shared" si="21"/>
        <v>0</v>
      </c>
      <c r="L147" s="24">
        <f t="shared" si="22"/>
        <v>0</v>
      </c>
      <c r="M147" s="178"/>
      <c r="N147" s="18">
        <f t="shared" si="23"/>
        <v>0.90789999999999993</v>
      </c>
      <c r="O147" s="179">
        <f t="shared" si="24"/>
        <v>9.2100000000000071E-2</v>
      </c>
      <c r="P147" s="28">
        <f>(G147+L147)/2</f>
        <v>0</v>
      </c>
      <c r="Q147" s="27">
        <f t="shared" si="25"/>
        <v>0</v>
      </c>
      <c r="R147" s="26">
        <f t="shared" si="26"/>
        <v>0</v>
      </c>
    </row>
    <row r="148" spans="2:18" ht="26.25" x14ac:dyDescent="0.25">
      <c r="B148" s="29" t="s">
        <v>149</v>
      </c>
      <c r="C148" s="16" t="s">
        <v>150</v>
      </c>
      <c r="D148" s="17"/>
      <c r="E148" s="18">
        <v>0.95530000000000004</v>
      </c>
      <c r="F148" s="19">
        <f t="shared" si="19"/>
        <v>0</v>
      </c>
      <c r="G148" s="20">
        <f t="shared" si="20"/>
        <v>0</v>
      </c>
      <c r="H148" s="106"/>
      <c r="I148" s="17"/>
      <c r="J148" s="18">
        <v>0.97250000000000003</v>
      </c>
      <c r="K148" s="22">
        <f t="shared" si="21"/>
        <v>0</v>
      </c>
      <c r="L148" s="24">
        <f t="shared" si="22"/>
        <v>0</v>
      </c>
      <c r="M148" s="178"/>
      <c r="N148" s="18">
        <f t="shared" si="23"/>
        <v>0.96389999999999998</v>
      </c>
      <c r="O148" s="179">
        <f t="shared" si="24"/>
        <v>3.6100000000000021E-2</v>
      </c>
      <c r="P148" s="28">
        <f>(G148+L148)/2</f>
        <v>0</v>
      </c>
      <c r="Q148" s="27">
        <f t="shared" si="25"/>
        <v>0</v>
      </c>
      <c r="R148" s="26">
        <f t="shared" si="26"/>
        <v>0</v>
      </c>
    </row>
    <row r="149" spans="2:18" ht="26.25" x14ac:dyDescent="0.25">
      <c r="B149" s="29">
        <v>18</v>
      </c>
      <c r="C149" s="16" t="s">
        <v>37</v>
      </c>
      <c r="D149" s="17"/>
      <c r="E149" s="31">
        <v>0.99629999999999996</v>
      </c>
      <c r="F149" s="19">
        <f t="shared" si="19"/>
        <v>0</v>
      </c>
      <c r="G149" s="20">
        <f t="shared" si="20"/>
        <v>0</v>
      </c>
      <c r="H149" s="181"/>
      <c r="I149" s="17"/>
      <c r="J149" s="33">
        <v>0.99380000000000002</v>
      </c>
      <c r="K149" s="22">
        <f t="shared" si="21"/>
        <v>0</v>
      </c>
      <c r="L149" s="24">
        <f t="shared" si="22"/>
        <v>0</v>
      </c>
      <c r="M149" s="178"/>
      <c r="N149" s="18">
        <f t="shared" si="23"/>
        <v>0.99504999999999999</v>
      </c>
      <c r="O149" s="179">
        <f t="shared" si="24"/>
        <v>4.9500000000000099E-3</v>
      </c>
      <c r="P149" s="28">
        <f>((G149+L149)/2)</f>
        <v>0</v>
      </c>
      <c r="Q149" s="27">
        <f t="shared" si="25"/>
        <v>0</v>
      </c>
      <c r="R149" s="26">
        <f t="shared" si="26"/>
        <v>0</v>
      </c>
    </row>
    <row r="150" spans="2:18" ht="26.25" x14ac:dyDescent="0.25">
      <c r="B150" s="29">
        <v>142</v>
      </c>
      <c r="C150" s="16" t="s">
        <v>221</v>
      </c>
      <c r="D150" s="17"/>
      <c r="E150" s="18">
        <v>0.99319999999999997</v>
      </c>
      <c r="F150" s="19">
        <f t="shared" si="19"/>
        <v>0</v>
      </c>
      <c r="G150" s="20">
        <f t="shared" si="20"/>
        <v>0</v>
      </c>
      <c r="H150" s="106"/>
      <c r="I150" s="17"/>
      <c r="J150" s="18">
        <v>0.99199999999999999</v>
      </c>
      <c r="K150" s="22">
        <f t="shared" si="21"/>
        <v>0</v>
      </c>
      <c r="L150" s="24">
        <f t="shared" si="22"/>
        <v>0</v>
      </c>
      <c r="M150" s="178"/>
      <c r="N150" s="18">
        <f t="shared" si="23"/>
        <v>0.99259999999999993</v>
      </c>
      <c r="O150" s="179">
        <f t="shared" si="24"/>
        <v>7.4000000000000732E-3</v>
      </c>
      <c r="P150" s="28">
        <f>(G150+L150)/2</f>
        <v>0</v>
      </c>
      <c r="Q150" s="27">
        <f t="shared" si="25"/>
        <v>0</v>
      </c>
      <c r="R150" s="26">
        <f t="shared" si="26"/>
        <v>0</v>
      </c>
    </row>
    <row r="151" spans="2:18" x14ac:dyDescent="0.25">
      <c r="B151" s="29" t="s">
        <v>163</v>
      </c>
      <c r="C151" s="16" t="s">
        <v>164</v>
      </c>
      <c r="D151" s="17"/>
      <c r="E151" s="18">
        <v>0.98540000000000005</v>
      </c>
      <c r="F151" s="19">
        <f t="shared" si="19"/>
        <v>0</v>
      </c>
      <c r="G151" s="20">
        <f t="shared" si="20"/>
        <v>0</v>
      </c>
      <c r="H151" s="106"/>
      <c r="I151" s="17"/>
      <c r="J151" s="18">
        <v>0.98360000000000003</v>
      </c>
      <c r="K151" s="22">
        <f t="shared" si="21"/>
        <v>0</v>
      </c>
      <c r="L151" s="24">
        <f t="shared" si="22"/>
        <v>0</v>
      </c>
      <c r="M151" s="178"/>
      <c r="N151" s="18">
        <f t="shared" si="23"/>
        <v>0.98450000000000004</v>
      </c>
      <c r="O151" s="179">
        <f t="shared" si="24"/>
        <v>1.5499999999999958E-2</v>
      </c>
      <c r="P151" s="28">
        <f>(G151+L151)/2</f>
        <v>0</v>
      </c>
      <c r="Q151" s="27">
        <f t="shared" si="25"/>
        <v>0</v>
      </c>
      <c r="R151" s="26">
        <f t="shared" si="26"/>
        <v>0</v>
      </c>
    </row>
    <row r="152" spans="2:18" x14ac:dyDescent="0.25">
      <c r="B152" s="29">
        <v>155</v>
      </c>
      <c r="C152" s="16" t="s">
        <v>82</v>
      </c>
      <c r="D152" s="17"/>
      <c r="E152" s="33">
        <v>0.98329999999999995</v>
      </c>
      <c r="F152" s="19">
        <f t="shared" si="19"/>
        <v>0</v>
      </c>
      <c r="G152" s="20">
        <f t="shared" si="20"/>
        <v>0</v>
      </c>
      <c r="H152" s="35"/>
      <c r="I152" s="17"/>
      <c r="J152" s="33">
        <v>0.98870000000000002</v>
      </c>
      <c r="K152" s="22">
        <f t="shared" si="21"/>
        <v>0</v>
      </c>
      <c r="L152" s="24">
        <f t="shared" si="22"/>
        <v>0</v>
      </c>
      <c r="M152" s="178"/>
      <c r="N152" s="18">
        <f t="shared" si="23"/>
        <v>0.98599999999999999</v>
      </c>
      <c r="O152" s="179">
        <f t="shared" si="24"/>
        <v>1.4000000000000012E-2</v>
      </c>
      <c r="P152" s="28">
        <f t="shared" ref="P152:P157" si="27">((G152+L152)/2)</f>
        <v>0</v>
      </c>
      <c r="Q152" s="27">
        <f t="shared" si="25"/>
        <v>0</v>
      </c>
      <c r="R152" s="26">
        <f t="shared" si="26"/>
        <v>0</v>
      </c>
    </row>
    <row r="153" spans="2:18" ht="26.25" x14ac:dyDescent="0.25">
      <c r="B153" s="29" t="s">
        <v>26</v>
      </c>
      <c r="C153" s="16" t="s">
        <v>27</v>
      </c>
      <c r="D153" s="17"/>
      <c r="E153" s="31">
        <v>0.99160000000000004</v>
      </c>
      <c r="F153" s="19">
        <f t="shared" si="19"/>
        <v>0</v>
      </c>
      <c r="G153" s="20">
        <f t="shared" si="20"/>
        <v>0</v>
      </c>
      <c r="H153" s="181"/>
      <c r="I153" s="17"/>
      <c r="J153" s="33">
        <v>0.99480000000000002</v>
      </c>
      <c r="K153" s="22">
        <f t="shared" si="21"/>
        <v>0</v>
      </c>
      <c r="L153" s="24">
        <f t="shared" si="22"/>
        <v>0</v>
      </c>
      <c r="M153" s="178"/>
      <c r="N153" s="18">
        <f t="shared" si="23"/>
        <v>0.99320000000000008</v>
      </c>
      <c r="O153" s="179">
        <f t="shared" si="24"/>
        <v>6.7999999999999172E-3</v>
      </c>
      <c r="P153" s="28">
        <f t="shared" si="27"/>
        <v>0</v>
      </c>
      <c r="Q153" s="27">
        <f t="shared" si="25"/>
        <v>0</v>
      </c>
      <c r="R153" s="26">
        <f t="shared" si="26"/>
        <v>0</v>
      </c>
    </row>
    <row r="154" spans="2:18" x14ac:dyDescent="0.25">
      <c r="B154" s="29">
        <v>161</v>
      </c>
      <c r="C154" s="16" t="s">
        <v>128</v>
      </c>
      <c r="D154" s="17"/>
      <c r="E154" s="31">
        <v>0.9869</v>
      </c>
      <c r="F154" s="19">
        <f t="shared" si="19"/>
        <v>0</v>
      </c>
      <c r="G154" s="20">
        <f t="shared" si="20"/>
        <v>0</v>
      </c>
      <c r="H154" s="181"/>
      <c r="I154" s="17"/>
      <c r="J154" s="31">
        <v>0.98950000000000005</v>
      </c>
      <c r="K154" s="22">
        <f t="shared" si="21"/>
        <v>0</v>
      </c>
      <c r="L154" s="24">
        <f t="shared" si="22"/>
        <v>0</v>
      </c>
      <c r="M154" s="178"/>
      <c r="N154" s="18">
        <f t="shared" si="23"/>
        <v>0.98819999999999997</v>
      </c>
      <c r="O154" s="179">
        <f t="shared" si="24"/>
        <v>1.1800000000000033E-2</v>
      </c>
      <c r="P154" s="28">
        <f t="shared" si="27"/>
        <v>0</v>
      </c>
      <c r="Q154" s="27">
        <f t="shared" si="25"/>
        <v>0</v>
      </c>
      <c r="R154" s="26">
        <f t="shared" si="26"/>
        <v>0</v>
      </c>
    </row>
    <row r="155" spans="2:18" ht="26.25" x14ac:dyDescent="0.25">
      <c r="B155" s="29">
        <v>156</v>
      </c>
      <c r="C155" s="16" t="s">
        <v>83</v>
      </c>
      <c r="D155" s="17"/>
      <c r="E155" s="33">
        <v>0.9708</v>
      </c>
      <c r="F155" s="19">
        <f t="shared" si="19"/>
        <v>0</v>
      </c>
      <c r="G155" s="20">
        <f t="shared" si="20"/>
        <v>0</v>
      </c>
      <c r="H155" s="35"/>
      <c r="I155" s="17"/>
      <c r="J155" s="33">
        <v>0.98939999999999995</v>
      </c>
      <c r="K155" s="22">
        <f t="shared" si="21"/>
        <v>0</v>
      </c>
      <c r="L155" s="24">
        <f t="shared" si="22"/>
        <v>0</v>
      </c>
      <c r="M155" s="178"/>
      <c r="N155" s="18">
        <f t="shared" si="23"/>
        <v>0.98009999999999997</v>
      </c>
      <c r="O155" s="179">
        <f t="shared" si="24"/>
        <v>1.9900000000000029E-2</v>
      </c>
      <c r="P155" s="28">
        <f t="shared" si="27"/>
        <v>0</v>
      </c>
      <c r="Q155" s="27">
        <f t="shared" si="25"/>
        <v>0</v>
      </c>
      <c r="R155" s="26">
        <f t="shared" si="26"/>
        <v>0</v>
      </c>
    </row>
    <row r="156" spans="2:18" ht="26.25" x14ac:dyDescent="0.25">
      <c r="B156" s="29" t="s">
        <v>35</v>
      </c>
      <c r="C156" s="16" t="s">
        <v>36</v>
      </c>
      <c r="D156" s="17"/>
      <c r="E156" s="18">
        <v>0.99880000000000002</v>
      </c>
      <c r="F156" s="19">
        <f t="shared" si="19"/>
        <v>0</v>
      </c>
      <c r="G156" s="20">
        <f t="shared" si="20"/>
        <v>0</v>
      </c>
      <c r="H156" s="106"/>
      <c r="I156" s="17"/>
      <c r="J156" s="18">
        <v>0.99399999999999999</v>
      </c>
      <c r="K156" s="22">
        <f t="shared" si="21"/>
        <v>0</v>
      </c>
      <c r="L156" s="24">
        <f t="shared" si="22"/>
        <v>0</v>
      </c>
      <c r="M156" s="178"/>
      <c r="N156" s="18">
        <f t="shared" si="23"/>
        <v>0.99639999999999995</v>
      </c>
      <c r="O156" s="179">
        <f t="shared" si="24"/>
        <v>3.6000000000000476E-3</v>
      </c>
      <c r="P156" s="28">
        <f t="shared" si="27"/>
        <v>0</v>
      </c>
      <c r="Q156" s="27">
        <f t="shared" si="25"/>
        <v>0</v>
      </c>
      <c r="R156" s="26">
        <f t="shared" si="26"/>
        <v>0</v>
      </c>
    </row>
    <row r="157" spans="2:18" x14ac:dyDescent="0.25">
      <c r="B157" s="29">
        <v>162</v>
      </c>
      <c r="C157" s="16" t="s">
        <v>129</v>
      </c>
      <c r="D157" s="17"/>
      <c r="E157" s="31">
        <v>0.98399999999999999</v>
      </c>
      <c r="F157" s="19">
        <f t="shared" si="19"/>
        <v>0</v>
      </c>
      <c r="G157" s="20">
        <f t="shared" si="20"/>
        <v>0</v>
      </c>
      <c r="H157" s="181"/>
      <c r="I157" s="17"/>
      <c r="J157" s="31">
        <v>0.98550000000000004</v>
      </c>
      <c r="K157" s="22">
        <f t="shared" si="21"/>
        <v>0</v>
      </c>
      <c r="L157" s="24">
        <f t="shared" si="22"/>
        <v>0</v>
      </c>
      <c r="M157" s="178"/>
      <c r="N157" s="18">
        <f t="shared" si="23"/>
        <v>0.98475000000000001</v>
      </c>
      <c r="O157" s="179">
        <f t="shared" si="24"/>
        <v>1.5249999999999986E-2</v>
      </c>
      <c r="P157" s="28">
        <f t="shared" si="27"/>
        <v>0</v>
      </c>
      <c r="Q157" s="27">
        <f t="shared" si="25"/>
        <v>0</v>
      </c>
      <c r="R157" s="26">
        <f t="shared" si="26"/>
        <v>0</v>
      </c>
    </row>
    <row r="158" spans="2:18" ht="26.25" x14ac:dyDescent="0.25">
      <c r="B158" s="29" t="s">
        <v>147</v>
      </c>
      <c r="C158" s="16" t="s">
        <v>148</v>
      </c>
      <c r="D158" s="17"/>
      <c r="E158" s="30">
        <v>0.98109999999999997</v>
      </c>
      <c r="F158" s="19">
        <f t="shared" si="19"/>
        <v>0</v>
      </c>
      <c r="G158" s="20">
        <f t="shared" si="20"/>
        <v>0</v>
      </c>
      <c r="H158" s="47"/>
      <c r="I158" s="17"/>
      <c r="J158" s="30">
        <v>0.9536</v>
      </c>
      <c r="K158" s="22">
        <f t="shared" si="21"/>
        <v>0</v>
      </c>
      <c r="L158" s="24">
        <f t="shared" si="22"/>
        <v>0</v>
      </c>
      <c r="M158" s="178"/>
      <c r="N158" s="18">
        <f t="shared" si="23"/>
        <v>0.96734999999999993</v>
      </c>
      <c r="O158" s="179">
        <f t="shared" si="24"/>
        <v>3.2650000000000068E-2</v>
      </c>
      <c r="P158" s="28">
        <f>(G158+L158)/2</f>
        <v>0</v>
      </c>
      <c r="Q158" s="27">
        <f t="shared" si="25"/>
        <v>0</v>
      </c>
      <c r="R158" s="26">
        <f t="shared" si="26"/>
        <v>0</v>
      </c>
    </row>
    <row r="159" spans="2:18" x14ac:dyDescent="0.25">
      <c r="B159" s="29" t="s">
        <v>96</v>
      </c>
      <c r="C159" s="16" t="s">
        <v>97</v>
      </c>
      <c r="D159" s="17"/>
      <c r="E159" s="18">
        <v>0.98799999999999999</v>
      </c>
      <c r="F159" s="19">
        <f t="shared" si="19"/>
        <v>0</v>
      </c>
      <c r="G159" s="20">
        <f t="shared" si="20"/>
        <v>0</v>
      </c>
      <c r="H159" s="106"/>
      <c r="I159" s="17"/>
      <c r="J159" s="18">
        <v>0.99329999999999996</v>
      </c>
      <c r="K159" s="22">
        <f t="shared" si="21"/>
        <v>0</v>
      </c>
      <c r="L159" s="24">
        <f t="shared" si="22"/>
        <v>0</v>
      </c>
      <c r="M159" s="178"/>
      <c r="N159" s="18">
        <f t="shared" si="23"/>
        <v>0.99065000000000003</v>
      </c>
      <c r="O159" s="179">
        <f t="shared" si="24"/>
        <v>9.3499999999999694E-3</v>
      </c>
      <c r="P159" s="28">
        <f>((G159+L159)/2)</f>
        <v>0</v>
      </c>
      <c r="Q159" s="27">
        <f t="shared" si="25"/>
        <v>0</v>
      </c>
      <c r="R159" s="26">
        <f t="shared" si="26"/>
        <v>0</v>
      </c>
    </row>
    <row r="160" spans="2:18" x14ac:dyDescent="0.25">
      <c r="B160" s="29" t="s">
        <v>329</v>
      </c>
      <c r="C160" s="16" t="s">
        <v>153</v>
      </c>
      <c r="D160" s="17"/>
      <c r="E160" s="18">
        <v>0.99960000000000004</v>
      </c>
      <c r="F160" s="19">
        <f t="shared" si="19"/>
        <v>0</v>
      </c>
      <c r="G160" s="20">
        <f t="shared" si="20"/>
        <v>0</v>
      </c>
      <c r="H160" s="106"/>
      <c r="I160" s="17"/>
      <c r="J160" s="18">
        <v>0.96870000000000001</v>
      </c>
      <c r="K160" s="22">
        <f t="shared" si="21"/>
        <v>0</v>
      </c>
      <c r="L160" s="24">
        <f t="shared" si="22"/>
        <v>0</v>
      </c>
      <c r="M160" s="178"/>
      <c r="N160" s="18">
        <f t="shared" si="23"/>
        <v>0.98415000000000008</v>
      </c>
      <c r="O160" s="179">
        <f t="shared" si="24"/>
        <v>1.584999999999992E-2</v>
      </c>
      <c r="P160" s="28">
        <f>(G160+L160)/2</f>
        <v>0</v>
      </c>
      <c r="Q160" s="27">
        <f t="shared" si="25"/>
        <v>0</v>
      </c>
      <c r="R160" s="26">
        <f t="shared" si="26"/>
        <v>0</v>
      </c>
    </row>
    <row r="161" spans="2:18" ht="26.25" x14ac:dyDescent="0.25">
      <c r="B161" s="29">
        <v>153</v>
      </c>
      <c r="C161" s="16" t="s">
        <v>80</v>
      </c>
      <c r="D161" s="17"/>
      <c r="E161" s="33">
        <v>0.98060000000000003</v>
      </c>
      <c r="F161" s="19">
        <f t="shared" si="19"/>
        <v>0</v>
      </c>
      <c r="G161" s="20">
        <f t="shared" si="20"/>
        <v>0</v>
      </c>
      <c r="H161" s="35"/>
      <c r="I161" s="17"/>
      <c r="J161" s="33">
        <v>0.98750000000000004</v>
      </c>
      <c r="K161" s="22">
        <f t="shared" si="21"/>
        <v>0</v>
      </c>
      <c r="L161" s="24">
        <f t="shared" si="22"/>
        <v>0</v>
      </c>
      <c r="M161" s="178"/>
      <c r="N161" s="18">
        <f t="shared" si="23"/>
        <v>0.98405000000000009</v>
      </c>
      <c r="O161" s="179">
        <f t="shared" si="24"/>
        <v>1.5949999999999909E-2</v>
      </c>
      <c r="P161" s="28">
        <f>((G161+L161)/2)</f>
        <v>0</v>
      </c>
      <c r="Q161" s="27">
        <f t="shared" si="25"/>
        <v>0</v>
      </c>
      <c r="R161" s="26">
        <f t="shared" si="26"/>
        <v>0</v>
      </c>
    </row>
    <row r="162" spans="2:18" ht="26.25" x14ac:dyDescent="0.25">
      <c r="B162" s="29">
        <v>176</v>
      </c>
      <c r="C162" s="16" t="s">
        <v>139</v>
      </c>
      <c r="D162" s="44"/>
      <c r="E162" s="31">
        <v>0.99439999999999995</v>
      </c>
      <c r="F162" s="19">
        <f t="shared" si="19"/>
        <v>0</v>
      </c>
      <c r="G162" s="20">
        <f t="shared" si="20"/>
        <v>0</v>
      </c>
      <c r="H162" s="47"/>
      <c r="I162" s="46"/>
      <c r="J162" s="31">
        <v>0.99419999999999997</v>
      </c>
      <c r="K162" s="22">
        <f t="shared" si="21"/>
        <v>0</v>
      </c>
      <c r="L162" s="24">
        <f t="shared" si="22"/>
        <v>0</v>
      </c>
      <c r="M162" s="178"/>
      <c r="N162" s="18">
        <f t="shared" si="23"/>
        <v>0.99429999999999996</v>
      </c>
      <c r="O162" s="179">
        <f t="shared" si="24"/>
        <v>5.7000000000000384E-3</v>
      </c>
      <c r="P162" s="28">
        <f>((G162+L162)/2)</f>
        <v>0</v>
      </c>
      <c r="Q162" s="27">
        <f t="shared" si="25"/>
        <v>0</v>
      </c>
      <c r="R162" s="26">
        <f t="shared" si="26"/>
        <v>0</v>
      </c>
    </row>
    <row r="163" spans="2:18" x14ac:dyDescent="0.25">
      <c r="B163" s="29" t="s">
        <v>193</v>
      </c>
      <c r="C163" s="16" t="s">
        <v>194</v>
      </c>
      <c r="D163" s="17"/>
      <c r="E163" s="18">
        <v>0.99329999999999996</v>
      </c>
      <c r="F163" s="19">
        <f t="shared" si="19"/>
        <v>0</v>
      </c>
      <c r="G163" s="20">
        <f t="shared" si="20"/>
        <v>0</v>
      </c>
      <c r="H163" s="106"/>
      <c r="I163" s="17"/>
      <c r="J163" s="18">
        <v>0.99399999999999999</v>
      </c>
      <c r="K163" s="22">
        <f t="shared" si="21"/>
        <v>0</v>
      </c>
      <c r="L163" s="24">
        <f t="shared" si="22"/>
        <v>0</v>
      </c>
      <c r="M163" s="178"/>
      <c r="N163" s="18">
        <f t="shared" si="23"/>
        <v>0.99364999999999992</v>
      </c>
      <c r="O163" s="179">
        <f t="shared" si="24"/>
        <v>6.3500000000000778E-3</v>
      </c>
      <c r="P163" s="28">
        <f>(G163+L163)/2</f>
        <v>0</v>
      </c>
      <c r="Q163" s="27">
        <f t="shared" si="25"/>
        <v>0</v>
      </c>
      <c r="R163" s="26">
        <f t="shared" si="26"/>
        <v>0</v>
      </c>
    </row>
    <row r="164" spans="2:18" ht="26.25" x14ac:dyDescent="0.25">
      <c r="B164" s="29">
        <v>166</v>
      </c>
      <c r="C164" s="16" t="s">
        <v>133</v>
      </c>
      <c r="D164" s="17"/>
      <c r="E164" s="31">
        <v>0.99329999999999996</v>
      </c>
      <c r="F164" s="19">
        <f t="shared" si="19"/>
        <v>0</v>
      </c>
      <c r="G164" s="20">
        <f t="shared" si="20"/>
        <v>0</v>
      </c>
      <c r="H164" s="181"/>
      <c r="I164" s="17"/>
      <c r="J164" s="31">
        <v>0.995</v>
      </c>
      <c r="K164" s="22">
        <f t="shared" si="21"/>
        <v>0</v>
      </c>
      <c r="L164" s="24">
        <f t="shared" si="22"/>
        <v>0</v>
      </c>
      <c r="M164" s="178"/>
      <c r="N164" s="18">
        <f t="shared" si="23"/>
        <v>0.99414999999999998</v>
      </c>
      <c r="O164" s="179">
        <f t="shared" si="24"/>
        <v>5.8500000000000218E-3</v>
      </c>
      <c r="P164" s="28">
        <f>((G164+L164)/2)</f>
        <v>0</v>
      </c>
      <c r="Q164" s="27">
        <f t="shared" si="25"/>
        <v>0</v>
      </c>
      <c r="R164" s="26">
        <f t="shared" si="26"/>
        <v>0</v>
      </c>
    </row>
    <row r="165" spans="2:18" ht="26.25" x14ac:dyDescent="0.25">
      <c r="B165" s="29">
        <v>169</v>
      </c>
      <c r="C165" s="16" t="s">
        <v>17</v>
      </c>
      <c r="D165" s="17"/>
      <c r="E165" s="18">
        <v>0.96650000000000003</v>
      </c>
      <c r="F165" s="19">
        <f t="shared" si="19"/>
        <v>0</v>
      </c>
      <c r="G165" s="20">
        <f t="shared" si="20"/>
        <v>0</v>
      </c>
      <c r="H165" s="106"/>
      <c r="I165" s="17"/>
      <c r="J165" s="18">
        <v>0.999</v>
      </c>
      <c r="K165" s="22">
        <f t="shared" si="21"/>
        <v>0</v>
      </c>
      <c r="L165" s="24">
        <f t="shared" si="22"/>
        <v>0</v>
      </c>
      <c r="M165" s="178"/>
      <c r="N165" s="18">
        <f t="shared" si="23"/>
        <v>0.98275000000000001</v>
      </c>
      <c r="O165" s="179">
        <f t="shared" si="24"/>
        <v>1.7249999999999988E-2</v>
      </c>
      <c r="P165" s="28">
        <f>(G165+L165)/2</f>
        <v>0</v>
      </c>
      <c r="Q165" s="27">
        <f t="shared" si="25"/>
        <v>0</v>
      </c>
      <c r="R165" s="26">
        <f t="shared" si="26"/>
        <v>0</v>
      </c>
    </row>
    <row r="166" spans="2:18" ht="26.25" x14ac:dyDescent="0.25">
      <c r="B166" s="29">
        <v>151</v>
      </c>
      <c r="C166" s="16" t="s">
        <v>78</v>
      </c>
      <c r="D166" s="17"/>
      <c r="E166" s="33">
        <v>0.99339999999999995</v>
      </c>
      <c r="F166" s="19">
        <f t="shared" si="19"/>
        <v>0</v>
      </c>
      <c r="G166" s="20">
        <f t="shared" si="20"/>
        <v>0</v>
      </c>
      <c r="H166" s="35"/>
      <c r="I166" s="17"/>
      <c r="J166" s="33">
        <v>0.99139999999999995</v>
      </c>
      <c r="K166" s="22">
        <f t="shared" si="21"/>
        <v>0</v>
      </c>
      <c r="L166" s="24">
        <f t="shared" si="22"/>
        <v>0</v>
      </c>
      <c r="M166" s="178"/>
      <c r="N166" s="18">
        <f t="shared" si="23"/>
        <v>0.99239999999999995</v>
      </c>
      <c r="O166" s="179">
        <f t="shared" si="24"/>
        <v>7.6000000000000512E-3</v>
      </c>
      <c r="P166" s="28">
        <f>((G166+L166)/2)</f>
        <v>0</v>
      </c>
      <c r="Q166" s="27">
        <f t="shared" si="25"/>
        <v>0</v>
      </c>
      <c r="R166" s="26">
        <f t="shared" si="26"/>
        <v>0</v>
      </c>
    </row>
    <row r="167" spans="2:18" ht="26.25" x14ac:dyDescent="0.25">
      <c r="B167" s="29" t="s">
        <v>245</v>
      </c>
      <c r="C167" s="16" t="s">
        <v>246</v>
      </c>
      <c r="D167" s="17"/>
      <c r="E167" s="18">
        <v>0.99980000000000002</v>
      </c>
      <c r="F167" s="19">
        <f t="shared" si="19"/>
        <v>0</v>
      </c>
      <c r="G167" s="20">
        <f t="shared" si="20"/>
        <v>0</v>
      </c>
      <c r="H167" s="106"/>
      <c r="I167" s="17"/>
      <c r="J167" s="18">
        <v>0.99660000000000004</v>
      </c>
      <c r="K167" s="22">
        <f t="shared" si="21"/>
        <v>0</v>
      </c>
      <c r="L167" s="24">
        <f t="shared" si="22"/>
        <v>0</v>
      </c>
      <c r="M167" s="178"/>
      <c r="N167" s="18">
        <f t="shared" si="23"/>
        <v>0.99819999999999998</v>
      </c>
      <c r="O167" s="179">
        <f t="shared" si="24"/>
        <v>1.8000000000000238E-3</v>
      </c>
      <c r="P167" s="28">
        <f>((G167+L167)/2)</f>
        <v>0</v>
      </c>
      <c r="Q167" s="27">
        <f t="shared" si="25"/>
        <v>0</v>
      </c>
      <c r="R167" s="26">
        <f t="shared" si="26"/>
        <v>0</v>
      </c>
    </row>
    <row r="168" spans="2:18" ht="26.25" x14ac:dyDescent="0.25">
      <c r="B168" s="29">
        <v>154</v>
      </c>
      <c r="C168" s="16" t="s">
        <v>81</v>
      </c>
      <c r="D168" s="17"/>
      <c r="E168" s="33">
        <v>0.99680000000000002</v>
      </c>
      <c r="F168" s="19">
        <f t="shared" si="19"/>
        <v>0</v>
      </c>
      <c r="G168" s="20">
        <f t="shared" si="20"/>
        <v>0</v>
      </c>
      <c r="H168" s="35"/>
      <c r="I168" s="17"/>
      <c r="J168" s="33">
        <v>0.99680000000000002</v>
      </c>
      <c r="K168" s="22">
        <f t="shared" si="21"/>
        <v>0</v>
      </c>
      <c r="L168" s="24">
        <f t="shared" si="22"/>
        <v>0</v>
      </c>
      <c r="M168" s="178"/>
      <c r="N168" s="18">
        <f t="shared" si="23"/>
        <v>0.99680000000000002</v>
      </c>
      <c r="O168" s="179">
        <f t="shared" si="24"/>
        <v>3.1999999999999806E-3</v>
      </c>
      <c r="P168" s="28">
        <f>((G168+L168)/2)</f>
        <v>0</v>
      </c>
      <c r="Q168" s="27">
        <f t="shared" si="25"/>
        <v>0</v>
      </c>
      <c r="R168" s="26">
        <f t="shared" si="26"/>
        <v>0</v>
      </c>
    </row>
    <row r="169" spans="2:18" ht="26.25" x14ac:dyDescent="0.25">
      <c r="B169" s="29">
        <v>88</v>
      </c>
      <c r="C169" s="16" t="s">
        <v>215</v>
      </c>
      <c r="D169" s="17"/>
      <c r="E169" s="18">
        <v>0.99960000000000004</v>
      </c>
      <c r="F169" s="19">
        <f t="shared" si="19"/>
        <v>0</v>
      </c>
      <c r="G169" s="20">
        <f t="shared" si="20"/>
        <v>0</v>
      </c>
      <c r="H169" s="106"/>
      <c r="I169" s="17"/>
      <c r="J169" s="18">
        <v>0.99809999999999999</v>
      </c>
      <c r="K169" s="22">
        <f t="shared" si="21"/>
        <v>0</v>
      </c>
      <c r="L169" s="24">
        <f t="shared" si="22"/>
        <v>0</v>
      </c>
      <c r="M169" s="178"/>
      <c r="N169" s="18">
        <f t="shared" si="23"/>
        <v>0.99885000000000002</v>
      </c>
      <c r="O169" s="179">
        <f t="shared" si="24"/>
        <v>1.1499999999999844E-3</v>
      </c>
      <c r="P169" s="28">
        <f>(G169+L169)/2</f>
        <v>0</v>
      </c>
      <c r="Q169" s="27">
        <f t="shared" si="25"/>
        <v>0</v>
      </c>
      <c r="R169" s="26">
        <f t="shared" si="26"/>
        <v>0</v>
      </c>
    </row>
    <row r="170" spans="2:18" x14ac:dyDescent="0.25">
      <c r="B170" s="29">
        <v>170</v>
      </c>
      <c r="C170" s="16" t="s">
        <v>18</v>
      </c>
      <c r="D170" s="17"/>
      <c r="E170" s="18">
        <v>0.95709999999999995</v>
      </c>
      <c r="F170" s="19">
        <f t="shared" si="19"/>
        <v>0</v>
      </c>
      <c r="G170" s="20">
        <f t="shared" si="20"/>
        <v>0</v>
      </c>
      <c r="H170" s="106"/>
      <c r="I170" s="17"/>
      <c r="J170" s="30">
        <v>0.9758</v>
      </c>
      <c r="K170" s="22">
        <f t="shared" si="21"/>
        <v>0</v>
      </c>
      <c r="L170" s="24">
        <f t="shared" si="22"/>
        <v>0</v>
      </c>
      <c r="M170" s="178"/>
      <c r="N170" s="18">
        <f t="shared" si="23"/>
        <v>0.96645000000000003</v>
      </c>
      <c r="O170" s="179">
        <f t="shared" si="24"/>
        <v>3.3549999999999969E-2</v>
      </c>
      <c r="P170" s="28">
        <f>(G170+L170)/2</f>
        <v>0</v>
      </c>
      <c r="Q170" s="27">
        <f t="shared" si="25"/>
        <v>0</v>
      </c>
      <c r="R170" s="26">
        <f t="shared" si="26"/>
        <v>0</v>
      </c>
    </row>
    <row r="171" spans="2:18" x14ac:dyDescent="0.25">
      <c r="B171" s="29">
        <v>139</v>
      </c>
      <c r="C171" s="16" t="s">
        <v>220</v>
      </c>
      <c r="D171" s="17"/>
      <c r="E171" s="18">
        <v>0.99990000000000001</v>
      </c>
      <c r="F171" s="19">
        <f t="shared" si="19"/>
        <v>0</v>
      </c>
      <c r="G171" s="20">
        <f t="shared" si="20"/>
        <v>0</v>
      </c>
      <c r="H171" s="106"/>
      <c r="I171" s="17"/>
      <c r="J171" s="18">
        <v>0.99850000000000005</v>
      </c>
      <c r="K171" s="22">
        <f t="shared" si="21"/>
        <v>0</v>
      </c>
      <c r="L171" s="24">
        <f t="shared" si="22"/>
        <v>0</v>
      </c>
      <c r="M171" s="178"/>
      <c r="N171" s="18">
        <f t="shared" si="23"/>
        <v>0.99920000000000009</v>
      </c>
      <c r="O171" s="179">
        <f t="shared" si="24"/>
        <v>7.9999999999991189E-4</v>
      </c>
      <c r="P171" s="28">
        <f>(G171+L171)/2</f>
        <v>0</v>
      </c>
      <c r="Q171" s="27">
        <f t="shared" si="25"/>
        <v>0</v>
      </c>
      <c r="R171" s="26">
        <f t="shared" si="26"/>
        <v>0</v>
      </c>
    </row>
    <row r="172" spans="2:18" ht="26.25" x14ac:dyDescent="0.25">
      <c r="B172" s="29">
        <v>131</v>
      </c>
      <c r="C172" s="16" t="s">
        <v>72</v>
      </c>
      <c r="D172" s="17"/>
      <c r="E172" s="31">
        <v>0.995</v>
      </c>
      <c r="F172" s="19">
        <f t="shared" si="19"/>
        <v>0</v>
      </c>
      <c r="G172" s="20">
        <f t="shared" si="20"/>
        <v>0</v>
      </c>
      <c r="H172" s="181"/>
      <c r="I172" s="17"/>
      <c r="J172" s="33">
        <v>0.995</v>
      </c>
      <c r="K172" s="22">
        <f t="shared" si="21"/>
        <v>0</v>
      </c>
      <c r="L172" s="24">
        <f t="shared" si="22"/>
        <v>0</v>
      </c>
      <c r="M172" s="178"/>
      <c r="N172" s="18">
        <f t="shared" si="23"/>
        <v>0.995</v>
      </c>
      <c r="O172" s="179">
        <f t="shared" si="24"/>
        <v>5.0000000000000044E-3</v>
      </c>
      <c r="P172" s="28">
        <f>((G172+L172)/2)</f>
        <v>0</v>
      </c>
      <c r="Q172" s="27">
        <f t="shared" si="25"/>
        <v>0</v>
      </c>
      <c r="R172" s="26">
        <f t="shared" si="26"/>
        <v>0</v>
      </c>
    </row>
    <row r="173" spans="2:18" ht="26.25" x14ac:dyDescent="0.25">
      <c r="B173" s="29">
        <v>152</v>
      </c>
      <c r="C173" s="16" t="s">
        <v>79</v>
      </c>
      <c r="D173" s="17"/>
      <c r="E173" s="33">
        <v>0.99739999999999995</v>
      </c>
      <c r="F173" s="19">
        <f t="shared" si="19"/>
        <v>0</v>
      </c>
      <c r="G173" s="20">
        <f t="shared" si="20"/>
        <v>0</v>
      </c>
      <c r="H173" s="35"/>
      <c r="I173" s="17"/>
      <c r="J173" s="33">
        <v>0.99739999999999995</v>
      </c>
      <c r="K173" s="22">
        <f t="shared" si="21"/>
        <v>0</v>
      </c>
      <c r="L173" s="24">
        <f t="shared" si="22"/>
        <v>0</v>
      </c>
      <c r="M173" s="178"/>
      <c r="N173" s="18">
        <f t="shared" si="23"/>
        <v>0.99739999999999995</v>
      </c>
      <c r="O173" s="179">
        <f t="shared" si="24"/>
        <v>2.6000000000000467E-3</v>
      </c>
      <c r="P173" s="28">
        <f>((G173+L173)/2)</f>
        <v>0</v>
      </c>
      <c r="Q173" s="27">
        <f t="shared" si="25"/>
        <v>0</v>
      </c>
      <c r="R173" s="26">
        <f t="shared" si="26"/>
        <v>0</v>
      </c>
    </row>
    <row r="174" spans="2:18" ht="26.25" x14ac:dyDescent="0.25">
      <c r="B174" s="29">
        <v>134</v>
      </c>
      <c r="C174" s="16" t="s">
        <v>217</v>
      </c>
      <c r="D174" s="17"/>
      <c r="E174" s="18">
        <v>0.999</v>
      </c>
      <c r="F174" s="19">
        <f t="shared" si="19"/>
        <v>0</v>
      </c>
      <c r="G174" s="20">
        <f t="shared" si="20"/>
        <v>0</v>
      </c>
      <c r="H174" s="106"/>
      <c r="I174" s="17"/>
      <c r="J174" s="18">
        <v>0.999</v>
      </c>
      <c r="K174" s="22">
        <f t="shared" si="21"/>
        <v>0</v>
      </c>
      <c r="L174" s="24">
        <f t="shared" si="22"/>
        <v>0</v>
      </c>
      <c r="M174" s="178"/>
      <c r="N174" s="18">
        <f t="shared" si="23"/>
        <v>0.999</v>
      </c>
      <c r="O174" s="179">
        <f t="shared" si="24"/>
        <v>1.0000000000000009E-3</v>
      </c>
      <c r="P174" s="28">
        <f>(G174+L174)/2</f>
        <v>0</v>
      </c>
      <c r="Q174" s="27">
        <f t="shared" si="25"/>
        <v>0</v>
      </c>
      <c r="R174" s="26">
        <f t="shared" si="26"/>
        <v>0</v>
      </c>
    </row>
    <row r="175" spans="2:18" ht="26.25" x14ac:dyDescent="0.25">
      <c r="B175" s="29" t="s">
        <v>47</v>
      </c>
      <c r="C175" s="16" t="s">
        <v>48</v>
      </c>
      <c r="D175" s="17"/>
      <c r="E175" s="18">
        <v>0.99980000000000002</v>
      </c>
      <c r="F175" s="19">
        <f t="shared" si="19"/>
        <v>0</v>
      </c>
      <c r="G175" s="20">
        <f t="shared" si="20"/>
        <v>0</v>
      </c>
      <c r="H175" s="106"/>
      <c r="I175" s="17"/>
      <c r="J175" s="18">
        <v>0.998</v>
      </c>
      <c r="K175" s="22">
        <f t="shared" si="21"/>
        <v>0</v>
      </c>
      <c r="L175" s="24">
        <f t="shared" si="22"/>
        <v>0</v>
      </c>
      <c r="M175" s="178"/>
      <c r="N175" s="18">
        <f t="shared" si="23"/>
        <v>0.99890000000000001</v>
      </c>
      <c r="O175" s="179">
        <f t="shared" si="24"/>
        <v>1.0999999999999899E-3</v>
      </c>
      <c r="P175" s="28">
        <f>((G175+L175)/2)</f>
        <v>0</v>
      </c>
      <c r="Q175" s="27">
        <f t="shared" si="25"/>
        <v>0</v>
      </c>
      <c r="R175" s="26">
        <f t="shared" si="26"/>
        <v>0</v>
      </c>
    </row>
    <row r="176" spans="2:18" ht="26.25" x14ac:dyDescent="0.25">
      <c r="B176" s="29" t="s">
        <v>267</v>
      </c>
      <c r="C176" s="16" t="s">
        <v>268</v>
      </c>
      <c r="D176" s="17"/>
      <c r="E176" s="18">
        <v>0.99909999999999999</v>
      </c>
      <c r="F176" s="19">
        <f t="shared" si="19"/>
        <v>0</v>
      </c>
      <c r="G176" s="20">
        <f t="shared" si="20"/>
        <v>0</v>
      </c>
      <c r="H176" s="106"/>
      <c r="I176" s="17"/>
      <c r="J176" s="18">
        <v>0.99950000000000006</v>
      </c>
      <c r="K176" s="22">
        <f t="shared" si="21"/>
        <v>0</v>
      </c>
      <c r="L176" s="24">
        <f t="shared" si="22"/>
        <v>0</v>
      </c>
      <c r="M176" s="178"/>
      <c r="N176" s="18">
        <f t="shared" si="23"/>
        <v>0.99930000000000008</v>
      </c>
      <c r="O176" s="179">
        <f t="shared" si="24"/>
        <v>6.9999999999992291E-4</v>
      </c>
      <c r="P176" s="28">
        <f>((G176+L176)/2)</f>
        <v>0</v>
      </c>
      <c r="Q176" s="27">
        <f t="shared" si="25"/>
        <v>0</v>
      </c>
      <c r="R176" s="26">
        <f t="shared" si="26"/>
        <v>0</v>
      </c>
    </row>
    <row r="177" spans="2:18" ht="26.25" x14ac:dyDescent="0.25">
      <c r="B177" s="29">
        <v>135</v>
      </c>
      <c r="C177" s="16" t="s">
        <v>218</v>
      </c>
      <c r="D177" s="17"/>
      <c r="E177" s="18">
        <v>0.99919999999999998</v>
      </c>
      <c r="F177" s="19">
        <f t="shared" si="19"/>
        <v>0</v>
      </c>
      <c r="G177" s="20">
        <f t="shared" si="20"/>
        <v>0</v>
      </c>
      <c r="H177" s="106"/>
      <c r="I177" s="17"/>
      <c r="J177" s="18">
        <v>0.99929999999999997</v>
      </c>
      <c r="K177" s="22">
        <f t="shared" si="21"/>
        <v>0</v>
      </c>
      <c r="L177" s="24">
        <f t="shared" si="22"/>
        <v>0</v>
      </c>
      <c r="M177" s="178"/>
      <c r="N177" s="18">
        <f t="shared" si="23"/>
        <v>0.99924999999999997</v>
      </c>
      <c r="O177" s="179">
        <f t="shared" si="24"/>
        <v>7.5000000000002842E-4</v>
      </c>
      <c r="P177" s="28">
        <f>(G177+L177)/2</f>
        <v>0</v>
      </c>
      <c r="Q177" s="27">
        <f t="shared" si="25"/>
        <v>0</v>
      </c>
      <c r="R177" s="26">
        <f t="shared" si="26"/>
        <v>0</v>
      </c>
    </row>
    <row r="178" spans="2:18" ht="26.25" x14ac:dyDescent="0.25">
      <c r="B178" s="29">
        <v>140</v>
      </c>
      <c r="C178" s="16" t="s">
        <v>169</v>
      </c>
      <c r="D178" s="17"/>
      <c r="E178" s="18">
        <v>0.99880000000000002</v>
      </c>
      <c r="F178" s="19">
        <f t="shared" si="19"/>
        <v>0</v>
      </c>
      <c r="G178" s="20">
        <f t="shared" si="20"/>
        <v>0</v>
      </c>
      <c r="H178" s="106"/>
      <c r="I178" s="17"/>
      <c r="J178" s="18">
        <v>0.99960000000000004</v>
      </c>
      <c r="K178" s="22">
        <f t="shared" si="21"/>
        <v>0</v>
      </c>
      <c r="L178" s="24">
        <f t="shared" si="22"/>
        <v>0</v>
      </c>
      <c r="M178" s="178"/>
      <c r="N178" s="18">
        <f t="shared" si="23"/>
        <v>0.99920000000000009</v>
      </c>
      <c r="O178" s="179">
        <f t="shared" si="24"/>
        <v>7.9999999999991189E-4</v>
      </c>
      <c r="P178" s="28">
        <f>(G178+L178)/2</f>
        <v>0</v>
      </c>
      <c r="Q178" s="27">
        <f t="shared" si="25"/>
        <v>0</v>
      </c>
      <c r="R178" s="26">
        <f t="shared" si="26"/>
        <v>0</v>
      </c>
    </row>
    <row r="179" spans="2:18" ht="26.25" x14ac:dyDescent="0.25">
      <c r="B179" s="29">
        <v>133</v>
      </c>
      <c r="C179" s="16" t="s">
        <v>216</v>
      </c>
      <c r="D179" s="17"/>
      <c r="E179" s="30">
        <v>0.99909999999999999</v>
      </c>
      <c r="F179" s="19">
        <f t="shared" si="19"/>
        <v>0</v>
      </c>
      <c r="G179" s="20">
        <f t="shared" si="20"/>
        <v>0</v>
      </c>
      <c r="H179" s="106"/>
      <c r="I179" s="17"/>
      <c r="J179" s="18">
        <v>0.99739999999999995</v>
      </c>
      <c r="K179" s="22">
        <f t="shared" si="21"/>
        <v>0</v>
      </c>
      <c r="L179" s="24">
        <f t="shared" si="22"/>
        <v>0</v>
      </c>
      <c r="M179" s="178"/>
      <c r="N179" s="18">
        <f t="shared" si="23"/>
        <v>0.99824999999999997</v>
      </c>
      <c r="O179" s="179">
        <f t="shared" si="24"/>
        <v>1.7500000000000293E-3</v>
      </c>
      <c r="P179" s="28">
        <f>(G179+L179)/2</f>
        <v>0</v>
      </c>
      <c r="Q179" s="27">
        <f t="shared" si="25"/>
        <v>0</v>
      </c>
      <c r="R179" s="26">
        <f t="shared" si="26"/>
        <v>0</v>
      </c>
    </row>
    <row r="180" spans="2:18" ht="26.25" x14ac:dyDescent="0.25">
      <c r="B180" s="29">
        <v>175</v>
      </c>
      <c r="C180" s="16" t="s">
        <v>138</v>
      </c>
      <c r="D180" s="44"/>
      <c r="E180" s="31">
        <v>0.99880000000000002</v>
      </c>
      <c r="F180" s="19">
        <f t="shared" si="19"/>
        <v>0</v>
      </c>
      <c r="G180" s="20">
        <f t="shared" si="20"/>
        <v>0</v>
      </c>
      <c r="H180" s="47"/>
      <c r="I180" s="46"/>
      <c r="J180" s="31">
        <v>0.99970000000000003</v>
      </c>
      <c r="K180" s="22">
        <f t="shared" si="21"/>
        <v>0</v>
      </c>
      <c r="L180" s="24">
        <f t="shared" si="22"/>
        <v>0</v>
      </c>
      <c r="M180" s="178"/>
      <c r="N180" s="18">
        <f t="shared" si="23"/>
        <v>0.99924999999999997</v>
      </c>
      <c r="O180" s="179">
        <f t="shared" si="24"/>
        <v>7.5000000000002842E-4</v>
      </c>
      <c r="P180" s="28">
        <f>((G180+L180)/2)</f>
        <v>0</v>
      </c>
      <c r="Q180" s="27">
        <f t="shared" si="25"/>
        <v>0</v>
      </c>
      <c r="R180" s="26">
        <f t="shared" si="26"/>
        <v>0</v>
      </c>
    </row>
    <row r="181" spans="2:18" ht="26.25" x14ac:dyDescent="0.25">
      <c r="B181" s="29" t="s">
        <v>265</v>
      </c>
      <c r="C181" s="16" t="s">
        <v>266</v>
      </c>
      <c r="D181" s="17"/>
      <c r="E181" s="18">
        <v>0.99970000000000003</v>
      </c>
      <c r="F181" s="19">
        <f t="shared" si="19"/>
        <v>0</v>
      </c>
      <c r="G181" s="20">
        <f t="shared" si="20"/>
        <v>0</v>
      </c>
      <c r="H181" s="106"/>
      <c r="I181" s="17"/>
      <c r="J181" s="18">
        <v>0.99960000000000004</v>
      </c>
      <c r="K181" s="22">
        <f t="shared" si="21"/>
        <v>0</v>
      </c>
      <c r="L181" s="24">
        <f t="shared" si="22"/>
        <v>0</v>
      </c>
      <c r="M181" s="178"/>
      <c r="N181" s="18">
        <f t="shared" si="23"/>
        <v>0.99965000000000004</v>
      </c>
      <c r="O181" s="179">
        <f t="shared" si="24"/>
        <v>3.4999999999996145E-4</v>
      </c>
      <c r="P181" s="28">
        <f>((G181+L181)/2)</f>
        <v>0</v>
      </c>
      <c r="Q181" s="27">
        <f t="shared" si="25"/>
        <v>0</v>
      </c>
      <c r="R181" s="26">
        <f t="shared" si="26"/>
        <v>0</v>
      </c>
    </row>
    <row r="182" spans="2:18" x14ac:dyDescent="0.25">
      <c r="B182" s="29" t="s">
        <v>0</v>
      </c>
      <c r="C182" s="16" t="s">
        <v>1</v>
      </c>
      <c r="D182" s="17"/>
      <c r="E182" s="18">
        <v>0.99819999999999998</v>
      </c>
      <c r="F182" s="19">
        <f t="shared" si="19"/>
        <v>0</v>
      </c>
      <c r="G182" s="20">
        <f t="shared" si="20"/>
        <v>0</v>
      </c>
      <c r="H182" s="106"/>
      <c r="I182" s="17"/>
      <c r="J182" s="18">
        <v>0.99539999999999995</v>
      </c>
      <c r="K182" s="22">
        <f t="shared" si="21"/>
        <v>0</v>
      </c>
      <c r="L182" s="24">
        <f t="shared" si="22"/>
        <v>0</v>
      </c>
      <c r="M182" s="178"/>
      <c r="N182" s="18">
        <f t="shared" si="23"/>
        <v>0.99679999999999991</v>
      </c>
      <c r="O182" s="179">
        <f>1-0.9968</f>
        <v>3.1999999999999806E-3</v>
      </c>
      <c r="P182" s="28">
        <f>(G182+L182)/2</f>
        <v>0</v>
      </c>
      <c r="Q182" s="27">
        <f t="shared" si="25"/>
        <v>0</v>
      </c>
      <c r="R182" s="26">
        <f t="shared" si="26"/>
        <v>0</v>
      </c>
    </row>
    <row r="183" spans="2:18" x14ac:dyDescent="0.25">
      <c r="B183" s="29">
        <v>37</v>
      </c>
      <c r="C183" s="16" t="s">
        <v>93</v>
      </c>
      <c r="D183" s="17"/>
      <c r="E183" s="30">
        <v>0.99970000000000003</v>
      </c>
      <c r="F183" s="19">
        <f t="shared" si="19"/>
        <v>0</v>
      </c>
      <c r="G183" s="20">
        <f t="shared" si="20"/>
        <v>0</v>
      </c>
      <c r="H183" s="47"/>
      <c r="I183" s="17"/>
      <c r="J183" s="30">
        <v>0.99990000000000001</v>
      </c>
      <c r="K183" s="22">
        <f t="shared" si="21"/>
        <v>0</v>
      </c>
      <c r="L183" s="24">
        <f t="shared" si="22"/>
        <v>0</v>
      </c>
      <c r="M183" s="178"/>
      <c r="N183" s="18">
        <f t="shared" si="23"/>
        <v>0.99980000000000002</v>
      </c>
      <c r="O183" s="179">
        <f t="shared" ref="O183:O189" si="28">(1-N183)</f>
        <v>1.9999999999997797E-4</v>
      </c>
      <c r="P183" s="28">
        <f>((G183+L183)/2)</f>
        <v>0</v>
      </c>
      <c r="Q183" s="27">
        <f t="shared" si="25"/>
        <v>0</v>
      </c>
      <c r="R183" s="26">
        <f t="shared" si="26"/>
        <v>0</v>
      </c>
    </row>
    <row r="184" spans="2:18" ht="26.25" x14ac:dyDescent="0.25">
      <c r="B184" s="29" t="s">
        <v>103</v>
      </c>
      <c r="C184" s="16" t="s">
        <v>104</v>
      </c>
      <c r="D184" s="17"/>
      <c r="E184" s="18">
        <v>0.99990000000000001</v>
      </c>
      <c r="F184" s="19">
        <f t="shared" si="19"/>
        <v>0</v>
      </c>
      <c r="G184" s="20">
        <f t="shared" si="20"/>
        <v>0</v>
      </c>
      <c r="H184" s="106"/>
      <c r="I184" s="17"/>
      <c r="J184" s="18">
        <v>0.99990000000000001</v>
      </c>
      <c r="K184" s="22">
        <f t="shared" si="21"/>
        <v>0</v>
      </c>
      <c r="L184" s="24">
        <f t="shared" si="22"/>
        <v>0</v>
      </c>
      <c r="M184" s="178"/>
      <c r="N184" s="18">
        <f t="shared" si="23"/>
        <v>0.99990000000000001</v>
      </c>
      <c r="O184" s="179">
        <f t="shared" si="28"/>
        <v>9.9999999999988987E-5</v>
      </c>
      <c r="P184" s="28">
        <f>((G184+L184)/2)</f>
        <v>0</v>
      </c>
      <c r="Q184" s="27">
        <f t="shared" si="25"/>
        <v>0</v>
      </c>
      <c r="R184" s="26">
        <f t="shared" si="26"/>
        <v>0</v>
      </c>
    </row>
    <row r="185" spans="2:18" x14ac:dyDescent="0.25">
      <c r="B185" s="29" t="s">
        <v>223</v>
      </c>
      <c r="C185" s="16" t="s">
        <v>224</v>
      </c>
      <c r="D185" s="17"/>
      <c r="E185" s="18">
        <v>0.99990000000000001</v>
      </c>
      <c r="F185" s="19">
        <f t="shared" si="19"/>
        <v>0</v>
      </c>
      <c r="G185" s="20">
        <f t="shared" si="20"/>
        <v>0</v>
      </c>
      <c r="H185" s="106"/>
      <c r="I185" s="17"/>
      <c r="J185" s="18">
        <v>0.99970000000000003</v>
      </c>
      <c r="K185" s="22">
        <f t="shared" si="21"/>
        <v>0</v>
      </c>
      <c r="L185" s="24">
        <f t="shared" si="22"/>
        <v>0</v>
      </c>
      <c r="M185" s="178"/>
      <c r="N185" s="18">
        <f t="shared" si="23"/>
        <v>0.99980000000000002</v>
      </c>
      <c r="O185" s="179">
        <f t="shared" si="28"/>
        <v>1.9999999999997797E-4</v>
      </c>
      <c r="P185" s="28">
        <f>((G185+L185)/2)</f>
        <v>0</v>
      </c>
      <c r="Q185" s="27">
        <f t="shared" si="25"/>
        <v>0</v>
      </c>
      <c r="R185" s="26">
        <f t="shared" si="26"/>
        <v>0</v>
      </c>
    </row>
    <row r="186" spans="2:18" x14ac:dyDescent="0.25">
      <c r="B186" s="29" t="s">
        <v>175</v>
      </c>
      <c r="C186" s="16" t="s">
        <v>176</v>
      </c>
      <c r="D186" s="17"/>
      <c r="E186" s="18">
        <v>0.99980000000000002</v>
      </c>
      <c r="F186" s="19">
        <f t="shared" si="19"/>
        <v>0</v>
      </c>
      <c r="G186" s="20">
        <f t="shared" si="20"/>
        <v>0</v>
      </c>
      <c r="H186" s="106"/>
      <c r="I186" s="17"/>
      <c r="J186" s="18">
        <v>0.99980000000000002</v>
      </c>
      <c r="K186" s="22">
        <f t="shared" si="21"/>
        <v>0</v>
      </c>
      <c r="L186" s="24">
        <f t="shared" si="22"/>
        <v>0</v>
      </c>
      <c r="M186" s="178"/>
      <c r="N186" s="18">
        <f t="shared" si="23"/>
        <v>0.99980000000000002</v>
      </c>
      <c r="O186" s="179">
        <f t="shared" si="28"/>
        <v>1.9999999999997797E-4</v>
      </c>
      <c r="P186" s="28">
        <f>(G186+L186)/2</f>
        <v>0</v>
      </c>
      <c r="Q186" s="27">
        <f t="shared" si="25"/>
        <v>0</v>
      </c>
      <c r="R186" s="26">
        <f t="shared" si="26"/>
        <v>0</v>
      </c>
    </row>
    <row r="187" spans="2:18" ht="26.25" x14ac:dyDescent="0.25">
      <c r="B187" s="29" t="s">
        <v>40</v>
      </c>
      <c r="C187" s="16" t="s">
        <v>41</v>
      </c>
      <c r="D187" s="17"/>
      <c r="E187" s="18">
        <v>0.99990000000000001</v>
      </c>
      <c r="F187" s="19">
        <f t="shared" si="19"/>
        <v>0</v>
      </c>
      <c r="G187" s="20">
        <f t="shared" si="20"/>
        <v>0</v>
      </c>
      <c r="H187" s="106"/>
      <c r="I187" s="17"/>
      <c r="J187" s="18">
        <v>0.99990000000000001</v>
      </c>
      <c r="K187" s="22">
        <f t="shared" si="21"/>
        <v>0</v>
      </c>
      <c r="L187" s="24">
        <f t="shared" si="22"/>
        <v>0</v>
      </c>
      <c r="M187" s="178"/>
      <c r="N187" s="18">
        <f t="shared" si="23"/>
        <v>0.99990000000000001</v>
      </c>
      <c r="O187" s="179">
        <f t="shared" si="28"/>
        <v>9.9999999999988987E-5</v>
      </c>
      <c r="P187" s="28">
        <f>((G187+L187)/2)</f>
        <v>0</v>
      </c>
      <c r="Q187" s="27">
        <f t="shared" si="25"/>
        <v>0</v>
      </c>
      <c r="R187" s="26">
        <f t="shared" si="26"/>
        <v>0</v>
      </c>
    </row>
    <row r="188" spans="2:18" ht="26.25" x14ac:dyDescent="0.25">
      <c r="B188" s="29">
        <v>132</v>
      </c>
      <c r="C188" s="16" t="s">
        <v>73</v>
      </c>
      <c r="D188" s="17"/>
      <c r="E188" s="31">
        <v>0.99929999999999997</v>
      </c>
      <c r="F188" s="19">
        <f t="shared" si="19"/>
        <v>0</v>
      </c>
      <c r="G188" s="20">
        <f t="shared" si="20"/>
        <v>0</v>
      </c>
      <c r="H188" s="181"/>
      <c r="I188" s="17"/>
      <c r="J188" s="33">
        <v>0.99929999999999997</v>
      </c>
      <c r="K188" s="22">
        <f t="shared" si="21"/>
        <v>0</v>
      </c>
      <c r="L188" s="24">
        <f t="shared" si="22"/>
        <v>0</v>
      </c>
      <c r="M188" s="178"/>
      <c r="N188" s="18">
        <f t="shared" si="23"/>
        <v>0.99929999999999997</v>
      </c>
      <c r="O188" s="179">
        <f t="shared" si="28"/>
        <v>7.0000000000003393E-4</v>
      </c>
      <c r="P188" s="28">
        <f>((G188+L188)/2)</f>
        <v>0</v>
      </c>
      <c r="Q188" s="27">
        <f t="shared" si="25"/>
        <v>0</v>
      </c>
      <c r="R188" s="26">
        <f t="shared" si="26"/>
        <v>0</v>
      </c>
    </row>
    <row r="189" spans="2:18" x14ac:dyDescent="0.25">
      <c r="B189" s="29" t="s">
        <v>251</v>
      </c>
      <c r="C189" s="16" t="s">
        <v>252</v>
      </c>
      <c r="D189" s="17"/>
      <c r="E189" s="18">
        <v>0.99980000000000002</v>
      </c>
      <c r="F189" s="19">
        <f t="shared" si="19"/>
        <v>0</v>
      </c>
      <c r="G189" s="20">
        <f t="shared" si="20"/>
        <v>0</v>
      </c>
      <c r="H189" s="106"/>
      <c r="I189" s="17"/>
      <c r="J189" s="18">
        <v>0.99990000000000001</v>
      </c>
      <c r="K189" s="22">
        <f t="shared" si="21"/>
        <v>0</v>
      </c>
      <c r="L189" s="24">
        <f t="shared" si="22"/>
        <v>0</v>
      </c>
      <c r="M189" s="178"/>
      <c r="N189" s="18">
        <f t="shared" si="23"/>
        <v>0.99985000000000002</v>
      </c>
      <c r="O189" s="179">
        <f t="shared" si="28"/>
        <v>1.4999999999998348E-4</v>
      </c>
      <c r="P189" s="28">
        <f>((G189+L189)/2)</f>
        <v>0</v>
      </c>
      <c r="Q189" s="27">
        <f t="shared" si="25"/>
        <v>0</v>
      </c>
      <c r="R189" s="26">
        <f t="shared" si="26"/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24"/>
  <sheetViews>
    <sheetView zoomScale="85" zoomScaleNormal="85" workbookViewId="0">
      <selection activeCell="B149" sqref="A149:XFD149"/>
    </sheetView>
  </sheetViews>
  <sheetFormatPr defaultRowHeight="15" x14ac:dyDescent="0.25"/>
  <cols>
    <col min="3" max="3" width="20.7109375" bestFit="1" customWidth="1"/>
    <col min="13" max="13" width="0" hidden="1" customWidth="1"/>
  </cols>
  <sheetData>
    <row r="1" spans="1:20" ht="132.75" x14ac:dyDescent="0.25">
      <c r="A1" s="212" t="s">
        <v>308</v>
      </c>
      <c r="B1" s="60"/>
      <c r="C1" s="61" t="s">
        <v>450</v>
      </c>
      <c r="D1" s="170" t="s">
        <v>294</v>
      </c>
      <c r="E1" s="63" t="s">
        <v>295</v>
      </c>
      <c r="F1" s="64" t="s">
        <v>296</v>
      </c>
      <c r="G1" s="65" t="s">
        <v>297</v>
      </c>
      <c r="H1" s="171"/>
      <c r="I1" s="172"/>
      <c r="J1" s="68" t="s">
        <v>294</v>
      </c>
      <c r="K1" s="63" t="s">
        <v>295</v>
      </c>
      <c r="L1" s="64" t="s">
        <v>296</v>
      </c>
      <c r="M1" s="173"/>
      <c r="N1" s="70" t="s">
        <v>297</v>
      </c>
      <c r="O1" s="171"/>
      <c r="P1" s="63" t="s">
        <v>388</v>
      </c>
      <c r="Q1" s="174" t="s">
        <v>389</v>
      </c>
      <c r="R1" s="74" t="s">
        <v>390</v>
      </c>
      <c r="S1" s="73" t="s">
        <v>391</v>
      </c>
      <c r="T1" s="72" t="s">
        <v>309</v>
      </c>
    </row>
    <row r="2" spans="1:20" x14ac:dyDescent="0.25">
      <c r="A2" s="212"/>
      <c r="B2" s="87" t="s">
        <v>314</v>
      </c>
      <c r="C2" s="88" t="s">
        <v>315</v>
      </c>
      <c r="D2" s="89">
        <v>42767</v>
      </c>
      <c r="E2" s="90"/>
      <c r="F2" s="91"/>
      <c r="G2" s="92"/>
      <c r="H2" s="175"/>
      <c r="I2" s="176"/>
      <c r="J2" s="95">
        <v>42917</v>
      </c>
      <c r="K2" s="90"/>
      <c r="L2" s="96"/>
      <c r="M2" s="37"/>
      <c r="N2" s="97"/>
      <c r="O2" s="175"/>
      <c r="P2" s="90"/>
      <c r="Q2" s="177"/>
      <c r="R2" s="28"/>
      <c r="S2" s="99"/>
      <c r="T2" s="26"/>
    </row>
    <row r="3" spans="1:20" ht="26.25" x14ac:dyDescent="0.25">
      <c r="A3" s="212"/>
      <c r="B3" s="29" t="s">
        <v>14</v>
      </c>
      <c r="C3" s="16" t="s">
        <v>15</v>
      </c>
      <c r="D3" s="17"/>
      <c r="E3" s="18">
        <v>0.9526</v>
      </c>
      <c r="F3" s="19">
        <f t="shared" ref="F3:F15" si="0">D3*E3</f>
        <v>0</v>
      </c>
      <c r="G3" s="20">
        <f t="shared" ref="G3:G15" si="1">D3-F3</f>
        <v>0</v>
      </c>
      <c r="H3" s="106"/>
      <c r="I3" s="45"/>
      <c r="J3" s="17"/>
      <c r="K3" s="18">
        <v>0.94089999999999996</v>
      </c>
      <c r="L3" s="22">
        <f t="shared" ref="L3:L15" si="2">J3*K3</f>
        <v>0</v>
      </c>
      <c r="M3" s="23"/>
      <c r="N3" s="24">
        <f t="shared" ref="N3:N15" si="3">J3-L3</f>
        <v>0</v>
      </c>
      <c r="O3" s="178"/>
      <c r="P3" s="18">
        <f t="shared" ref="P3:P15" si="4">(E3+K3)/2</f>
        <v>0.94674999999999998</v>
      </c>
      <c r="Q3" s="179">
        <f t="shared" ref="Q3:Q14" si="5">(1-P3)</f>
        <v>5.325000000000002E-2</v>
      </c>
      <c r="R3" s="28">
        <f t="shared" ref="R3:R15" si="6">(G3+N3)/2</f>
        <v>0</v>
      </c>
      <c r="S3" s="27">
        <f t="shared" ref="S3:S15" si="7">G3+N3</f>
        <v>0</v>
      </c>
      <c r="T3" s="26">
        <f t="shared" ref="T3:T15" si="8">((D3+J3)/2)</f>
        <v>0</v>
      </c>
    </row>
    <row r="4" spans="1:20" ht="26.25" x14ac:dyDescent="0.25">
      <c r="A4" s="212"/>
      <c r="B4" s="29">
        <v>171</v>
      </c>
      <c r="C4" s="16" t="s">
        <v>19</v>
      </c>
      <c r="D4" s="17"/>
      <c r="E4" s="30">
        <v>0.95430000000000004</v>
      </c>
      <c r="F4" s="19">
        <f t="shared" si="0"/>
        <v>0</v>
      </c>
      <c r="G4" s="20">
        <f t="shared" si="1"/>
        <v>0</v>
      </c>
      <c r="H4" s="106"/>
      <c r="I4" s="45"/>
      <c r="J4" s="17"/>
      <c r="K4" s="18">
        <v>0.95169999999999999</v>
      </c>
      <c r="L4" s="22">
        <f t="shared" si="2"/>
        <v>0</v>
      </c>
      <c r="M4" s="23"/>
      <c r="N4" s="24">
        <f t="shared" si="3"/>
        <v>0</v>
      </c>
      <c r="O4" s="178"/>
      <c r="P4" s="18">
        <f t="shared" si="4"/>
        <v>0.95300000000000007</v>
      </c>
      <c r="Q4" s="179">
        <f t="shared" si="5"/>
        <v>4.6999999999999931E-2</v>
      </c>
      <c r="R4" s="28">
        <f t="shared" si="6"/>
        <v>0</v>
      </c>
      <c r="S4" s="27">
        <f t="shared" si="7"/>
        <v>0</v>
      </c>
      <c r="T4" s="26">
        <f t="shared" si="8"/>
        <v>0</v>
      </c>
    </row>
    <row r="5" spans="1:20" x14ac:dyDescent="0.25">
      <c r="A5" s="212"/>
      <c r="B5" s="29" t="s">
        <v>316</v>
      </c>
      <c r="C5" s="16" t="s">
        <v>8</v>
      </c>
      <c r="D5" s="17"/>
      <c r="E5" s="18">
        <v>0.94340000000000002</v>
      </c>
      <c r="F5" s="19">
        <f t="shared" si="0"/>
        <v>0</v>
      </c>
      <c r="G5" s="20">
        <f t="shared" si="1"/>
        <v>0</v>
      </c>
      <c r="H5" s="106"/>
      <c r="I5" s="45"/>
      <c r="J5" s="17"/>
      <c r="K5" s="18">
        <v>0.96930000000000005</v>
      </c>
      <c r="L5" s="22">
        <f t="shared" si="2"/>
        <v>0</v>
      </c>
      <c r="M5" s="23"/>
      <c r="N5" s="24">
        <f t="shared" si="3"/>
        <v>0</v>
      </c>
      <c r="O5" s="178"/>
      <c r="P5" s="18">
        <f t="shared" si="4"/>
        <v>0.95635000000000003</v>
      </c>
      <c r="Q5" s="179">
        <f t="shared" si="5"/>
        <v>4.3649999999999967E-2</v>
      </c>
      <c r="R5" s="28">
        <f t="shared" si="6"/>
        <v>0</v>
      </c>
      <c r="S5" s="27">
        <f t="shared" si="7"/>
        <v>0</v>
      </c>
      <c r="T5" s="26">
        <f t="shared" si="8"/>
        <v>0</v>
      </c>
    </row>
    <row r="6" spans="1:20" ht="26.25" x14ac:dyDescent="0.25">
      <c r="A6" s="212"/>
      <c r="B6" s="29" t="s">
        <v>6</v>
      </c>
      <c r="C6" s="16" t="s">
        <v>7</v>
      </c>
      <c r="D6" s="17"/>
      <c r="E6" s="18">
        <v>0.95009999999999994</v>
      </c>
      <c r="F6" s="19">
        <f t="shared" si="0"/>
        <v>0</v>
      </c>
      <c r="G6" s="20">
        <f t="shared" si="1"/>
        <v>0</v>
      </c>
      <c r="H6" s="106"/>
      <c r="I6" s="45"/>
      <c r="J6" s="17"/>
      <c r="K6" s="30">
        <v>0.94159999999999999</v>
      </c>
      <c r="L6" s="22">
        <f t="shared" si="2"/>
        <v>0</v>
      </c>
      <c r="M6" s="23"/>
      <c r="N6" s="24">
        <f t="shared" si="3"/>
        <v>0</v>
      </c>
      <c r="O6" s="178"/>
      <c r="P6" s="18">
        <f t="shared" si="4"/>
        <v>0.94584999999999997</v>
      </c>
      <c r="Q6" s="179">
        <f t="shared" si="5"/>
        <v>5.4150000000000031E-2</v>
      </c>
      <c r="R6" s="28">
        <f t="shared" si="6"/>
        <v>0</v>
      </c>
      <c r="S6" s="27">
        <f t="shared" si="7"/>
        <v>0</v>
      </c>
      <c r="T6" s="26">
        <f t="shared" si="8"/>
        <v>0</v>
      </c>
    </row>
    <row r="7" spans="1:20" ht="26.25" x14ac:dyDescent="0.25">
      <c r="A7" s="212"/>
      <c r="B7" s="29" t="s">
        <v>9</v>
      </c>
      <c r="C7" s="16" t="s">
        <v>10</v>
      </c>
      <c r="D7" s="17"/>
      <c r="E7" s="18">
        <v>0.94340000000000002</v>
      </c>
      <c r="F7" s="19">
        <f t="shared" si="0"/>
        <v>0</v>
      </c>
      <c r="G7" s="20">
        <f t="shared" si="1"/>
        <v>0</v>
      </c>
      <c r="H7" s="106"/>
      <c r="I7" s="45"/>
      <c r="J7" s="17"/>
      <c r="K7" s="18">
        <v>0.96340000000000003</v>
      </c>
      <c r="L7" s="22">
        <f t="shared" si="2"/>
        <v>0</v>
      </c>
      <c r="M7" s="23"/>
      <c r="N7" s="24">
        <f t="shared" si="3"/>
        <v>0</v>
      </c>
      <c r="O7" s="178"/>
      <c r="P7" s="18">
        <f t="shared" si="4"/>
        <v>0.95340000000000003</v>
      </c>
      <c r="Q7" s="179">
        <f t="shared" si="5"/>
        <v>4.6599999999999975E-2</v>
      </c>
      <c r="R7" s="28">
        <f t="shared" si="6"/>
        <v>0</v>
      </c>
      <c r="S7" s="27">
        <f t="shared" si="7"/>
        <v>0</v>
      </c>
      <c r="T7" s="26">
        <f t="shared" si="8"/>
        <v>0</v>
      </c>
    </row>
    <row r="8" spans="1:20" ht="26.25" x14ac:dyDescent="0.25">
      <c r="A8" s="212"/>
      <c r="B8" s="29" t="s">
        <v>12</v>
      </c>
      <c r="C8" s="16" t="s">
        <v>13</v>
      </c>
      <c r="D8" s="17"/>
      <c r="E8" s="18">
        <v>0.9143</v>
      </c>
      <c r="F8" s="19">
        <f t="shared" si="0"/>
        <v>0</v>
      </c>
      <c r="G8" s="20">
        <f t="shared" si="1"/>
        <v>0</v>
      </c>
      <c r="H8" s="106"/>
      <c r="I8" s="45"/>
      <c r="J8" s="17"/>
      <c r="K8" s="18">
        <v>0.92390000000000005</v>
      </c>
      <c r="L8" s="22">
        <f t="shared" si="2"/>
        <v>0</v>
      </c>
      <c r="M8" s="23"/>
      <c r="N8" s="24">
        <f t="shared" si="3"/>
        <v>0</v>
      </c>
      <c r="O8" s="178"/>
      <c r="P8" s="18">
        <f t="shared" si="4"/>
        <v>0.91910000000000003</v>
      </c>
      <c r="Q8" s="179">
        <f t="shared" si="5"/>
        <v>8.0899999999999972E-2</v>
      </c>
      <c r="R8" s="28">
        <f t="shared" si="6"/>
        <v>0</v>
      </c>
      <c r="S8" s="27">
        <f t="shared" si="7"/>
        <v>0</v>
      </c>
      <c r="T8" s="26">
        <f t="shared" si="8"/>
        <v>0</v>
      </c>
    </row>
    <row r="9" spans="1:20" ht="26.25" x14ac:dyDescent="0.25">
      <c r="A9" s="212"/>
      <c r="B9" s="29">
        <v>8</v>
      </c>
      <c r="C9" s="16" t="s">
        <v>11</v>
      </c>
      <c r="D9" s="17"/>
      <c r="E9" s="30">
        <v>0.86799999999999999</v>
      </c>
      <c r="F9" s="19">
        <f t="shared" si="0"/>
        <v>0</v>
      </c>
      <c r="G9" s="20">
        <f t="shared" si="1"/>
        <v>0</v>
      </c>
      <c r="H9" s="106"/>
      <c r="I9" s="45"/>
      <c r="J9" s="17"/>
      <c r="K9" s="18">
        <v>0.85980000000000001</v>
      </c>
      <c r="L9" s="22">
        <f t="shared" si="2"/>
        <v>0</v>
      </c>
      <c r="M9" s="23"/>
      <c r="N9" s="24">
        <f t="shared" si="3"/>
        <v>0</v>
      </c>
      <c r="O9" s="178"/>
      <c r="P9" s="18">
        <f t="shared" si="4"/>
        <v>0.8639</v>
      </c>
      <c r="Q9" s="179">
        <f t="shared" si="5"/>
        <v>0.1361</v>
      </c>
      <c r="R9" s="28">
        <f t="shared" si="6"/>
        <v>0</v>
      </c>
      <c r="S9" s="27">
        <f t="shared" si="7"/>
        <v>0</v>
      </c>
      <c r="T9" s="26">
        <f t="shared" si="8"/>
        <v>0</v>
      </c>
    </row>
    <row r="10" spans="1:20" x14ac:dyDescent="0.25">
      <c r="A10" s="212"/>
      <c r="B10" s="29">
        <v>168</v>
      </c>
      <c r="C10" s="16" t="s">
        <v>16</v>
      </c>
      <c r="D10" s="17"/>
      <c r="E10" s="18">
        <v>0.97729999999999995</v>
      </c>
      <c r="F10" s="19">
        <f t="shared" si="0"/>
        <v>0</v>
      </c>
      <c r="G10" s="20">
        <f t="shared" si="1"/>
        <v>0</v>
      </c>
      <c r="H10" s="106"/>
      <c r="I10" s="45"/>
      <c r="J10" s="17"/>
      <c r="K10" s="18">
        <v>0.98919999999999997</v>
      </c>
      <c r="L10" s="22">
        <f t="shared" si="2"/>
        <v>0</v>
      </c>
      <c r="M10" s="23"/>
      <c r="N10" s="24">
        <f t="shared" si="3"/>
        <v>0</v>
      </c>
      <c r="O10" s="178"/>
      <c r="P10" s="18">
        <f t="shared" si="4"/>
        <v>0.98324999999999996</v>
      </c>
      <c r="Q10" s="179">
        <f t="shared" si="5"/>
        <v>1.6750000000000043E-2</v>
      </c>
      <c r="R10" s="28">
        <f t="shared" si="6"/>
        <v>0</v>
      </c>
      <c r="S10" s="27">
        <f t="shared" si="7"/>
        <v>0</v>
      </c>
      <c r="T10" s="26">
        <f t="shared" si="8"/>
        <v>0</v>
      </c>
    </row>
    <row r="11" spans="1:20" ht="26.25" x14ac:dyDescent="0.25">
      <c r="A11" s="212"/>
      <c r="B11" s="29" t="s">
        <v>4</v>
      </c>
      <c r="C11" s="16" t="s">
        <v>5</v>
      </c>
      <c r="D11" s="17"/>
      <c r="E11" s="18">
        <v>0.94779999999999998</v>
      </c>
      <c r="F11" s="19">
        <f t="shared" si="0"/>
        <v>0</v>
      </c>
      <c r="G11" s="20">
        <f t="shared" si="1"/>
        <v>0</v>
      </c>
      <c r="H11" s="106"/>
      <c r="I11" s="45"/>
      <c r="J11" s="17"/>
      <c r="K11" s="18">
        <v>0.89859999999999995</v>
      </c>
      <c r="L11" s="22">
        <f t="shared" si="2"/>
        <v>0</v>
      </c>
      <c r="M11" s="23"/>
      <c r="N11" s="24">
        <f t="shared" si="3"/>
        <v>0</v>
      </c>
      <c r="O11" s="178"/>
      <c r="P11" s="18">
        <f t="shared" si="4"/>
        <v>0.92320000000000002</v>
      </c>
      <c r="Q11" s="179">
        <f t="shared" si="5"/>
        <v>7.6799999999999979E-2</v>
      </c>
      <c r="R11" s="28">
        <f t="shared" si="6"/>
        <v>0</v>
      </c>
      <c r="S11" s="27">
        <f t="shared" si="7"/>
        <v>0</v>
      </c>
      <c r="T11" s="26">
        <f t="shared" si="8"/>
        <v>0</v>
      </c>
    </row>
    <row r="12" spans="1:20" ht="26.25" x14ac:dyDescent="0.25">
      <c r="A12" s="212"/>
      <c r="B12" s="29" t="s">
        <v>2</v>
      </c>
      <c r="C12" s="16" t="s">
        <v>3</v>
      </c>
      <c r="D12" s="17"/>
      <c r="E12" s="18">
        <v>0.89829999999999999</v>
      </c>
      <c r="F12" s="19">
        <f t="shared" si="0"/>
        <v>0</v>
      </c>
      <c r="G12" s="20">
        <f t="shared" si="1"/>
        <v>0</v>
      </c>
      <c r="H12" s="106"/>
      <c r="I12" s="45"/>
      <c r="J12" s="17"/>
      <c r="K12" s="18">
        <v>0.91749999999999998</v>
      </c>
      <c r="L12" s="22">
        <f t="shared" si="2"/>
        <v>0</v>
      </c>
      <c r="M12" s="23"/>
      <c r="N12" s="24">
        <f t="shared" si="3"/>
        <v>0</v>
      </c>
      <c r="O12" s="178"/>
      <c r="P12" s="18">
        <f t="shared" si="4"/>
        <v>0.90789999999999993</v>
      </c>
      <c r="Q12" s="179">
        <f t="shared" si="5"/>
        <v>9.2100000000000071E-2</v>
      </c>
      <c r="R12" s="28">
        <f t="shared" si="6"/>
        <v>0</v>
      </c>
      <c r="S12" s="27">
        <f t="shared" si="7"/>
        <v>0</v>
      </c>
      <c r="T12" s="26">
        <f t="shared" si="8"/>
        <v>0</v>
      </c>
    </row>
    <row r="13" spans="1:20" ht="26.25" x14ac:dyDescent="0.25">
      <c r="A13" s="212"/>
      <c r="B13" s="29">
        <v>169</v>
      </c>
      <c r="C13" s="16" t="s">
        <v>17</v>
      </c>
      <c r="D13" s="17"/>
      <c r="E13" s="18">
        <v>0.96650000000000003</v>
      </c>
      <c r="F13" s="19">
        <f t="shared" si="0"/>
        <v>0</v>
      </c>
      <c r="G13" s="20">
        <f t="shared" si="1"/>
        <v>0</v>
      </c>
      <c r="H13" s="106"/>
      <c r="I13" s="45"/>
      <c r="J13" s="17"/>
      <c r="K13" s="18">
        <v>0.999</v>
      </c>
      <c r="L13" s="22">
        <f t="shared" si="2"/>
        <v>0</v>
      </c>
      <c r="M13" s="23"/>
      <c r="N13" s="24">
        <f t="shared" si="3"/>
        <v>0</v>
      </c>
      <c r="O13" s="178"/>
      <c r="P13" s="18">
        <f t="shared" si="4"/>
        <v>0.98275000000000001</v>
      </c>
      <c r="Q13" s="179">
        <f t="shared" si="5"/>
        <v>1.7249999999999988E-2</v>
      </c>
      <c r="R13" s="28">
        <f t="shared" si="6"/>
        <v>0</v>
      </c>
      <c r="S13" s="27">
        <f t="shared" si="7"/>
        <v>0</v>
      </c>
      <c r="T13" s="26">
        <f t="shared" si="8"/>
        <v>0</v>
      </c>
    </row>
    <row r="14" spans="1:20" x14ac:dyDescent="0.25">
      <c r="A14" s="212"/>
      <c r="B14" s="29">
        <v>170</v>
      </c>
      <c r="C14" s="16" t="s">
        <v>18</v>
      </c>
      <c r="D14" s="17"/>
      <c r="E14" s="18">
        <v>0.95709999999999995</v>
      </c>
      <c r="F14" s="19">
        <f t="shared" si="0"/>
        <v>0</v>
      </c>
      <c r="G14" s="20">
        <f t="shared" si="1"/>
        <v>0</v>
      </c>
      <c r="H14" s="106"/>
      <c r="I14" s="45"/>
      <c r="J14" s="17"/>
      <c r="K14" s="30">
        <v>0.9758</v>
      </c>
      <c r="L14" s="22">
        <f t="shared" si="2"/>
        <v>0</v>
      </c>
      <c r="M14" s="23"/>
      <c r="N14" s="24">
        <f t="shared" si="3"/>
        <v>0</v>
      </c>
      <c r="O14" s="178"/>
      <c r="P14" s="18">
        <f t="shared" si="4"/>
        <v>0.96645000000000003</v>
      </c>
      <c r="Q14" s="179">
        <f t="shared" si="5"/>
        <v>3.3549999999999969E-2</v>
      </c>
      <c r="R14" s="28">
        <f t="shared" si="6"/>
        <v>0</v>
      </c>
      <c r="S14" s="27">
        <f t="shared" si="7"/>
        <v>0</v>
      </c>
      <c r="T14" s="26">
        <f t="shared" si="8"/>
        <v>0</v>
      </c>
    </row>
    <row r="15" spans="1:20" x14ac:dyDescent="0.25">
      <c r="A15" s="212"/>
      <c r="B15" s="29" t="s">
        <v>0</v>
      </c>
      <c r="C15" s="16" t="s">
        <v>1</v>
      </c>
      <c r="D15" s="17"/>
      <c r="E15" s="18">
        <v>0.99819999999999998</v>
      </c>
      <c r="F15" s="19">
        <f t="shared" si="0"/>
        <v>0</v>
      </c>
      <c r="G15" s="20">
        <f t="shared" si="1"/>
        <v>0</v>
      </c>
      <c r="H15" s="106"/>
      <c r="I15" s="45"/>
      <c r="J15" s="17"/>
      <c r="K15" s="18">
        <v>0.99539999999999995</v>
      </c>
      <c r="L15" s="22">
        <f t="shared" si="2"/>
        <v>0</v>
      </c>
      <c r="M15" s="23"/>
      <c r="N15" s="24">
        <f t="shared" si="3"/>
        <v>0</v>
      </c>
      <c r="O15" s="178"/>
      <c r="P15" s="18">
        <f t="shared" si="4"/>
        <v>0.99679999999999991</v>
      </c>
      <c r="Q15" s="179">
        <f>1-0.9968</f>
        <v>3.1999999999999806E-3</v>
      </c>
      <c r="R15" s="28">
        <f t="shared" si="6"/>
        <v>0</v>
      </c>
      <c r="S15" s="27">
        <f t="shared" si="7"/>
        <v>0</v>
      </c>
      <c r="T15" s="26">
        <f t="shared" si="8"/>
        <v>0</v>
      </c>
    </row>
    <row r="16" spans="1:20" x14ac:dyDescent="0.25">
      <c r="A16" s="212"/>
      <c r="B16" s="29"/>
      <c r="C16" s="16"/>
      <c r="D16" s="104"/>
      <c r="E16" s="18"/>
      <c r="F16" s="19"/>
      <c r="G16" s="105"/>
      <c r="H16" s="106"/>
      <c r="I16" s="48"/>
      <c r="J16" s="107"/>
      <c r="K16" s="18"/>
      <c r="L16" s="22"/>
      <c r="M16" s="37"/>
      <c r="N16" s="24"/>
      <c r="O16" s="178"/>
      <c r="P16" s="18"/>
      <c r="Q16" s="179"/>
      <c r="R16" s="28"/>
      <c r="S16" s="27"/>
      <c r="T16" s="26"/>
    </row>
    <row r="17" spans="1:20" x14ac:dyDescent="0.25">
      <c r="A17" s="112"/>
      <c r="B17" s="29"/>
      <c r="C17" s="16"/>
      <c r="D17" s="44"/>
      <c r="E17" s="18"/>
      <c r="F17" s="19"/>
      <c r="G17" s="105"/>
      <c r="H17" s="106"/>
      <c r="I17" s="48"/>
      <c r="J17" s="46"/>
      <c r="K17" s="18"/>
      <c r="L17" s="22"/>
      <c r="M17" s="37"/>
      <c r="N17" s="108"/>
      <c r="O17" s="106"/>
      <c r="P17" s="18"/>
      <c r="Q17" s="179"/>
      <c r="R17" s="113"/>
      <c r="S17" s="27"/>
      <c r="T17" s="26"/>
    </row>
    <row r="18" spans="1:20" x14ac:dyDescent="0.25">
      <c r="A18" s="112"/>
      <c r="B18" s="29"/>
      <c r="C18" s="16"/>
      <c r="D18" s="44"/>
      <c r="E18" s="18"/>
      <c r="F18" s="19"/>
      <c r="G18" s="105"/>
      <c r="H18" s="106"/>
      <c r="I18" s="48"/>
      <c r="J18" s="46"/>
      <c r="K18" s="18"/>
      <c r="L18" s="22"/>
      <c r="M18" s="37"/>
      <c r="N18" s="108"/>
      <c r="O18" s="106"/>
      <c r="P18" s="18"/>
      <c r="Q18" s="179"/>
      <c r="S18" s="27"/>
      <c r="T18" s="26"/>
    </row>
    <row r="19" spans="1:20" x14ac:dyDescent="0.25">
      <c r="A19" s="212" t="s">
        <v>318</v>
      </c>
      <c r="B19" s="29" t="s">
        <v>60</v>
      </c>
      <c r="C19" s="16" t="s">
        <v>61</v>
      </c>
      <c r="D19" s="17"/>
      <c r="E19" s="18">
        <v>0.92949999999999999</v>
      </c>
      <c r="F19" s="19">
        <f t="shared" ref="F19:F61" si="9">D19*E19</f>
        <v>0</v>
      </c>
      <c r="G19" s="20">
        <f t="shared" ref="G19:G61" si="10">D19-F19</f>
        <v>0</v>
      </c>
      <c r="H19" s="106"/>
      <c r="I19" s="45"/>
      <c r="J19" s="17"/>
      <c r="K19" s="18">
        <v>0.94669999999999999</v>
      </c>
      <c r="L19" s="22">
        <f t="shared" ref="L19:L61" si="11">J19*K19</f>
        <v>0</v>
      </c>
      <c r="M19" s="23"/>
      <c r="N19" s="24">
        <f t="shared" ref="N19:N61" si="12">J19-L19</f>
        <v>0</v>
      </c>
      <c r="O19" s="178"/>
      <c r="P19" s="18">
        <f t="shared" ref="P19:P61" si="13">(E19+K19)/2</f>
        <v>0.93809999999999993</v>
      </c>
      <c r="Q19" s="179">
        <f t="shared" ref="Q19:Q61" si="14">(1-P19)</f>
        <v>6.1900000000000066E-2</v>
      </c>
      <c r="R19" s="28">
        <f t="shared" ref="R19:R61" si="15">((G19+N19)/2)</f>
        <v>0</v>
      </c>
      <c r="S19" s="27">
        <f t="shared" ref="S19:S61" si="16">G19+N19</f>
        <v>0</v>
      </c>
      <c r="T19" s="26">
        <f t="shared" ref="T19:T43" si="17">((D19+J19)/2)</f>
        <v>0</v>
      </c>
    </row>
    <row r="20" spans="1:20" ht="26.25" x14ac:dyDescent="0.25">
      <c r="A20" s="212"/>
      <c r="B20" s="29" t="s">
        <v>58</v>
      </c>
      <c r="C20" s="16" t="s">
        <v>59</v>
      </c>
      <c r="D20" s="17"/>
      <c r="E20" s="18">
        <v>0.8357</v>
      </c>
      <c r="F20" s="19">
        <f t="shared" si="9"/>
        <v>0</v>
      </c>
      <c r="G20" s="20">
        <f t="shared" si="10"/>
        <v>0</v>
      </c>
      <c r="H20" s="106"/>
      <c r="I20" s="45"/>
      <c r="J20" s="17"/>
      <c r="K20" s="18">
        <v>0.90249999999999997</v>
      </c>
      <c r="L20" s="22">
        <f t="shared" si="11"/>
        <v>0</v>
      </c>
      <c r="M20" s="23"/>
      <c r="N20" s="24">
        <f t="shared" si="12"/>
        <v>0</v>
      </c>
      <c r="O20" s="178"/>
      <c r="P20" s="18">
        <f t="shared" si="13"/>
        <v>0.86909999999999998</v>
      </c>
      <c r="Q20" s="179">
        <f t="shared" si="14"/>
        <v>0.13090000000000002</v>
      </c>
      <c r="R20" s="28">
        <f t="shared" si="15"/>
        <v>0</v>
      </c>
      <c r="S20" s="27">
        <f t="shared" si="16"/>
        <v>0</v>
      </c>
      <c r="T20" s="26">
        <f t="shared" si="17"/>
        <v>0</v>
      </c>
    </row>
    <row r="21" spans="1:20" ht="26.25" x14ac:dyDescent="0.25">
      <c r="A21" s="212"/>
      <c r="B21" s="29">
        <v>148</v>
      </c>
      <c r="C21" s="16" t="s">
        <v>75</v>
      </c>
      <c r="D21" s="17"/>
      <c r="E21" s="33">
        <v>0.91269999999999996</v>
      </c>
      <c r="F21" s="19">
        <f t="shared" si="9"/>
        <v>0</v>
      </c>
      <c r="G21" s="20">
        <f t="shared" si="10"/>
        <v>0</v>
      </c>
      <c r="H21" s="35"/>
      <c r="I21" s="36"/>
      <c r="J21" s="17"/>
      <c r="K21" s="33">
        <v>0.94279999999999997</v>
      </c>
      <c r="L21" s="22">
        <f t="shared" si="11"/>
        <v>0</v>
      </c>
      <c r="M21" s="23"/>
      <c r="N21" s="24">
        <f t="shared" si="12"/>
        <v>0</v>
      </c>
      <c r="O21" s="178"/>
      <c r="P21" s="18">
        <f t="shared" si="13"/>
        <v>0.92774999999999996</v>
      </c>
      <c r="Q21" s="179">
        <f t="shared" si="14"/>
        <v>7.2250000000000036E-2</v>
      </c>
      <c r="R21" s="28">
        <f t="shared" si="15"/>
        <v>0</v>
      </c>
      <c r="S21" s="27">
        <f t="shared" si="16"/>
        <v>0</v>
      </c>
      <c r="T21" s="26">
        <f t="shared" si="17"/>
        <v>0</v>
      </c>
    </row>
    <row r="22" spans="1:20" ht="26.25" x14ac:dyDescent="0.25">
      <c r="A22" s="212"/>
      <c r="B22" s="29" t="s">
        <v>64</v>
      </c>
      <c r="C22" s="16" t="s">
        <v>65</v>
      </c>
      <c r="D22" s="17"/>
      <c r="E22" s="18">
        <v>0.89800000000000002</v>
      </c>
      <c r="F22" s="19">
        <f t="shared" si="9"/>
        <v>0</v>
      </c>
      <c r="G22" s="20">
        <f t="shared" si="10"/>
        <v>0</v>
      </c>
      <c r="H22" s="106"/>
      <c r="I22" s="45"/>
      <c r="J22" s="17"/>
      <c r="K22" s="18">
        <v>0.92269999999999996</v>
      </c>
      <c r="L22" s="22">
        <f t="shared" si="11"/>
        <v>0</v>
      </c>
      <c r="M22" s="23"/>
      <c r="N22" s="24">
        <f t="shared" si="12"/>
        <v>0</v>
      </c>
      <c r="O22" s="178"/>
      <c r="P22" s="18">
        <f t="shared" si="13"/>
        <v>0.91034999999999999</v>
      </c>
      <c r="Q22" s="179">
        <f t="shared" si="14"/>
        <v>8.9650000000000007E-2</v>
      </c>
      <c r="R22" s="28">
        <f t="shared" si="15"/>
        <v>0</v>
      </c>
      <c r="S22" s="27">
        <f t="shared" si="16"/>
        <v>0</v>
      </c>
      <c r="T22" s="26">
        <f t="shared" si="17"/>
        <v>0</v>
      </c>
    </row>
    <row r="23" spans="1:20" ht="26.25" x14ac:dyDescent="0.25">
      <c r="A23" s="212"/>
      <c r="B23" s="29" t="s">
        <v>53</v>
      </c>
      <c r="C23" s="16" t="s">
        <v>54</v>
      </c>
      <c r="D23" s="17"/>
      <c r="E23" s="18">
        <v>0.94299999999999995</v>
      </c>
      <c r="F23" s="19">
        <f t="shared" si="9"/>
        <v>0</v>
      </c>
      <c r="G23" s="20">
        <f t="shared" si="10"/>
        <v>0</v>
      </c>
      <c r="H23" s="106"/>
      <c r="I23" s="45"/>
      <c r="J23" s="17"/>
      <c r="K23" s="18">
        <v>0.94710000000000005</v>
      </c>
      <c r="L23" s="22">
        <f t="shared" si="11"/>
        <v>0</v>
      </c>
      <c r="M23" s="23"/>
      <c r="N23" s="24">
        <f t="shared" si="12"/>
        <v>0</v>
      </c>
      <c r="O23" s="178"/>
      <c r="P23" s="18">
        <f t="shared" si="13"/>
        <v>0.94504999999999995</v>
      </c>
      <c r="Q23" s="179">
        <f t="shared" si="14"/>
        <v>5.4950000000000054E-2</v>
      </c>
      <c r="R23" s="28">
        <f t="shared" si="15"/>
        <v>0</v>
      </c>
      <c r="S23" s="27">
        <f t="shared" si="16"/>
        <v>0</v>
      </c>
      <c r="T23" s="26">
        <f t="shared" si="17"/>
        <v>0</v>
      </c>
    </row>
    <row r="24" spans="1:20" ht="26.25" x14ac:dyDescent="0.25">
      <c r="A24" s="212"/>
      <c r="B24" s="29">
        <v>147</v>
      </c>
      <c r="C24" s="16" t="s">
        <v>74</v>
      </c>
      <c r="D24" s="180"/>
      <c r="E24" s="33">
        <v>0.83020000000000005</v>
      </c>
      <c r="F24" s="19">
        <f t="shared" si="9"/>
        <v>0</v>
      </c>
      <c r="G24" s="20">
        <f t="shared" si="10"/>
        <v>0</v>
      </c>
      <c r="H24" s="35"/>
      <c r="I24" s="36"/>
      <c r="J24" s="180"/>
      <c r="K24" s="33">
        <v>0.93210000000000004</v>
      </c>
      <c r="L24" s="22">
        <f t="shared" si="11"/>
        <v>0</v>
      </c>
      <c r="M24" s="26"/>
      <c r="N24" s="24">
        <f t="shared" si="12"/>
        <v>0</v>
      </c>
      <c r="O24" s="178"/>
      <c r="P24" s="18">
        <f t="shared" si="13"/>
        <v>0.8811500000000001</v>
      </c>
      <c r="Q24" s="179">
        <f t="shared" si="14"/>
        <v>0.1188499999999999</v>
      </c>
      <c r="R24" s="28">
        <f t="shared" si="15"/>
        <v>0</v>
      </c>
      <c r="S24" s="27">
        <f t="shared" si="16"/>
        <v>0</v>
      </c>
      <c r="T24" s="26">
        <f t="shared" si="17"/>
        <v>0</v>
      </c>
    </row>
    <row r="25" spans="1:20" ht="26.25" x14ac:dyDescent="0.25">
      <c r="A25" s="212"/>
      <c r="B25" s="29">
        <v>14</v>
      </c>
      <c r="C25" s="16" t="s">
        <v>30</v>
      </c>
      <c r="D25" s="17"/>
      <c r="E25" s="18">
        <v>0.95450000000000002</v>
      </c>
      <c r="F25" s="19">
        <f t="shared" si="9"/>
        <v>0</v>
      </c>
      <c r="G25" s="20">
        <f t="shared" si="10"/>
        <v>0</v>
      </c>
      <c r="H25" s="106"/>
      <c r="I25" s="45"/>
      <c r="J25" s="17"/>
      <c r="K25" s="18">
        <v>0.95089999999999997</v>
      </c>
      <c r="L25" s="22">
        <f t="shared" si="11"/>
        <v>0</v>
      </c>
      <c r="M25" s="23"/>
      <c r="N25" s="24">
        <f t="shared" si="12"/>
        <v>0</v>
      </c>
      <c r="O25" s="178"/>
      <c r="P25" s="18">
        <f t="shared" si="13"/>
        <v>0.95269999999999999</v>
      </c>
      <c r="Q25" s="179">
        <f t="shared" si="14"/>
        <v>4.7300000000000009E-2</v>
      </c>
      <c r="R25" s="28">
        <f t="shared" si="15"/>
        <v>0</v>
      </c>
      <c r="S25" s="27">
        <f t="shared" si="16"/>
        <v>0</v>
      </c>
      <c r="T25" s="26">
        <f t="shared" si="17"/>
        <v>0</v>
      </c>
    </row>
    <row r="26" spans="1:20" ht="26.25" x14ac:dyDescent="0.25">
      <c r="A26" s="212"/>
      <c r="B26" s="29" t="s">
        <v>70</v>
      </c>
      <c r="C26" s="16" t="s">
        <v>71</v>
      </c>
      <c r="D26" s="17"/>
      <c r="E26" s="18">
        <v>0.89390000000000003</v>
      </c>
      <c r="F26" s="19">
        <f t="shared" si="9"/>
        <v>0</v>
      </c>
      <c r="G26" s="20">
        <f t="shared" si="10"/>
        <v>0</v>
      </c>
      <c r="H26" s="106"/>
      <c r="I26" s="45"/>
      <c r="J26" s="17"/>
      <c r="K26" s="18">
        <v>0.89880000000000004</v>
      </c>
      <c r="L26" s="22">
        <f t="shared" si="11"/>
        <v>0</v>
      </c>
      <c r="M26" s="23"/>
      <c r="N26" s="24">
        <f t="shared" si="12"/>
        <v>0</v>
      </c>
      <c r="O26" s="178"/>
      <c r="P26" s="18">
        <f t="shared" si="13"/>
        <v>0.89634999999999998</v>
      </c>
      <c r="Q26" s="179">
        <f t="shared" si="14"/>
        <v>0.10365000000000002</v>
      </c>
      <c r="R26" s="28">
        <f t="shared" si="15"/>
        <v>0</v>
      </c>
      <c r="S26" s="27">
        <f t="shared" si="16"/>
        <v>0</v>
      </c>
      <c r="T26" s="26">
        <f t="shared" si="17"/>
        <v>0</v>
      </c>
    </row>
    <row r="27" spans="1:20" x14ac:dyDescent="0.25">
      <c r="A27" s="212"/>
      <c r="B27" s="29" t="s">
        <v>45</v>
      </c>
      <c r="C27" s="16" t="s">
        <v>46</v>
      </c>
      <c r="D27" s="17"/>
      <c r="E27" s="18">
        <v>0.97360000000000002</v>
      </c>
      <c r="F27" s="19">
        <f t="shared" si="9"/>
        <v>0</v>
      </c>
      <c r="G27" s="20">
        <f t="shared" si="10"/>
        <v>0</v>
      </c>
      <c r="H27" s="106"/>
      <c r="I27" s="45"/>
      <c r="J27" s="17"/>
      <c r="K27" s="18">
        <v>0.97599999999999998</v>
      </c>
      <c r="L27" s="22">
        <f t="shared" si="11"/>
        <v>0</v>
      </c>
      <c r="M27" s="23"/>
      <c r="N27" s="24">
        <f t="shared" si="12"/>
        <v>0</v>
      </c>
      <c r="O27" s="178"/>
      <c r="P27" s="18">
        <f t="shared" si="13"/>
        <v>0.9748</v>
      </c>
      <c r="Q27" s="179">
        <f t="shared" si="14"/>
        <v>2.52E-2</v>
      </c>
      <c r="R27" s="28">
        <f t="shared" si="15"/>
        <v>0</v>
      </c>
      <c r="S27" s="27">
        <f t="shared" si="16"/>
        <v>0</v>
      </c>
      <c r="T27" s="26">
        <f t="shared" si="17"/>
        <v>0</v>
      </c>
    </row>
    <row r="28" spans="1:20" ht="26.25" x14ac:dyDescent="0.25">
      <c r="A28" s="212"/>
      <c r="B28" s="29" t="s">
        <v>68</v>
      </c>
      <c r="C28" s="16" t="s">
        <v>69</v>
      </c>
      <c r="D28" s="17"/>
      <c r="E28" s="18">
        <v>0.84109999999999996</v>
      </c>
      <c r="F28" s="19">
        <f t="shared" si="9"/>
        <v>0</v>
      </c>
      <c r="G28" s="20">
        <f t="shared" si="10"/>
        <v>0</v>
      </c>
      <c r="H28" s="106"/>
      <c r="I28" s="45"/>
      <c r="J28" s="17"/>
      <c r="K28" s="18">
        <v>0.84719999999999995</v>
      </c>
      <c r="L28" s="22">
        <f t="shared" si="11"/>
        <v>0</v>
      </c>
      <c r="M28" s="23"/>
      <c r="N28" s="24">
        <f t="shared" si="12"/>
        <v>0</v>
      </c>
      <c r="O28" s="178"/>
      <c r="P28" s="18">
        <f t="shared" si="13"/>
        <v>0.84414999999999996</v>
      </c>
      <c r="Q28" s="179">
        <f t="shared" si="14"/>
        <v>0.15585000000000004</v>
      </c>
      <c r="R28" s="28">
        <f t="shared" si="15"/>
        <v>0</v>
      </c>
      <c r="S28" s="27">
        <f t="shared" si="16"/>
        <v>0</v>
      </c>
      <c r="T28" s="26">
        <f t="shared" si="17"/>
        <v>0</v>
      </c>
    </row>
    <row r="29" spans="1:20" ht="26.25" x14ac:dyDescent="0.25">
      <c r="A29" s="212"/>
      <c r="B29" s="29">
        <v>159</v>
      </c>
      <c r="C29" s="16" t="s">
        <v>86</v>
      </c>
      <c r="D29" s="17"/>
      <c r="E29" s="33">
        <v>0.6401</v>
      </c>
      <c r="F29" s="19">
        <f t="shared" si="9"/>
        <v>0</v>
      </c>
      <c r="G29" s="20">
        <f t="shared" si="10"/>
        <v>0</v>
      </c>
      <c r="H29" s="35"/>
      <c r="I29" s="36"/>
      <c r="J29" s="17"/>
      <c r="K29" s="33">
        <v>0.87339999999999995</v>
      </c>
      <c r="L29" s="22">
        <f t="shared" si="11"/>
        <v>0</v>
      </c>
      <c r="M29" s="23"/>
      <c r="N29" s="24">
        <f t="shared" si="12"/>
        <v>0</v>
      </c>
      <c r="O29" s="178"/>
      <c r="P29" s="18">
        <f t="shared" si="13"/>
        <v>0.75675000000000003</v>
      </c>
      <c r="Q29" s="179">
        <f t="shared" si="14"/>
        <v>0.24324999999999997</v>
      </c>
      <c r="R29" s="28">
        <f t="shared" si="15"/>
        <v>0</v>
      </c>
      <c r="S29" s="27">
        <f t="shared" si="16"/>
        <v>0</v>
      </c>
      <c r="T29" s="26">
        <f t="shared" si="17"/>
        <v>0</v>
      </c>
    </row>
    <row r="30" spans="1:20" x14ac:dyDescent="0.25">
      <c r="A30" s="212"/>
      <c r="B30" s="29">
        <v>22</v>
      </c>
      <c r="C30" s="16" t="s">
        <v>44</v>
      </c>
      <c r="D30" s="17"/>
      <c r="E30" s="30">
        <v>0.97529999999999994</v>
      </c>
      <c r="F30" s="19">
        <f t="shared" si="9"/>
        <v>0</v>
      </c>
      <c r="G30" s="20">
        <f t="shared" si="10"/>
        <v>0</v>
      </c>
      <c r="H30" s="106"/>
      <c r="I30" s="45"/>
      <c r="J30" s="17"/>
      <c r="K30" s="18">
        <v>0.98340000000000005</v>
      </c>
      <c r="L30" s="22">
        <f t="shared" si="11"/>
        <v>0</v>
      </c>
      <c r="M30" s="23"/>
      <c r="N30" s="24">
        <f t="shared" si="12"/>
        <v>0</v>
      </c>
      <c r="O30" s="178"/>
      <c r="P30" s="18">
        <f t="shared" si="13"/>
        <v>0.97934999999999994</v>
      </c>
      <c r="Q30" s="179">
        <f t="shared" si="14"/>
        <v>2.0650000000000057E-2</v>
      </c>
      <c r="R30" s="28">
        <f t="shared" si="15"/>
        <v>0</v>
      </c>
      <c r="S30" s="27">
        <f t="shared" si="16"/>
        <v>0</v>
      </c>
      <c r="T30" s="26">
        <f t="shared" si="17"/>
        <v>0</v>
      </c>
    </row>
    <row r="31" spans="1:20" x14ac:dyDescent="0.25">
      <c r="A31" s="212"/>
      <c r="B31" s="29" t="s">
        <v>62</v>
      </c>
      <c r="C31" s="16" t="s">
        <v>63</v>
      </c>
      <c r="D31" s="17"/>
      <c r="E31" s="30">
        <v>0.96199999999999997</v>
      </c>
      <c r="F31" s="19">
        <f t="shared" si="9"/>
        <v>0</v>
      </c>
      <c r="G31" s="20">
        <f t="shared" si="10"/>
        <v>0</v>
      </c>
      <c r="H31" s="47"/>
      <c r="I31" s="45"/>
      <c r="J31" s="17"/>
      <c r="K31" s="30">
        <v>0.99250000000000005</v>
      </c>
      <c r="L31" s="22">
        <f t="shared" si="11"/>
        <v>0</v>
      </c>
      <c r="M31" s="23"/>
      <c r="N31" s="24">
        <f t="shared" si="12"/>
        <v>0</v>
      </c>
      <c r="O31" s="178"/>
      <c r="P31" s="18">
        <f t="shared" si="13"/>
        <v>0.97724999999999995</v>
      </c>
      <c r="Q31" s="179">
        <f t="shared" si="14"/>
        <v>2.2750000000000048E-2</v>
      </c>
      <c r="R31" s="28">
        <f t="shared" si="15"/>
        <v>0</v>
      </c>
      <c r="S31" s="27">
        <f t="shared" si="16"/>
        <v>0</v>
      </c>
      <c r="T31" s="26">
        <f t="shared" si="17"/>
        <v>0</v>
      </c>
    </row>
    <row r="32" spans="1:20" ht="26.25" x14ac:dyDescent="0.25">
      <c r="A32" s="212"/>
      <c r="B32" s="29">
        <v>158</v>
      </c>
      <c r="C32" s="16" t="s">
        <v>85</v>
      </c>
      <c r="D32" s="17"/>
      <c r="E32" s="33">
        <v>0.91769999999999996</v>
      </c>
      <c r="F32" s="19">
        <f t="shared" si="9"/>
        <v>0</v>
      </c>
      <c r="G32" s="20">
        <f t="shared" si="10"/>
        <v>0</v>
      </c>
      <c r="H32" s="35"/>
      <c r="I32" s="36"/>
      <c r="J32" s="17"/>
      <c r="K32" s="33">
        <v>0.9224</v>
      </c>
      <c r="L32" s="22">
        <f t="shared" si="11"/>
        <v>0</v>
      </c>
      <c r="M32" s="23"/>
      <c r="N32" s="24">
        <f t="shared" si="12"/>
        <v>0</v>
      </c>
      <c r="O32" s="178"/>
      <c r="P32" s="18">
        <f t="shared" si="13"/>
        <v>0.92005000000000003</v>
      </c>
      <c r="Q32" s="179">
        <f t="shared" si="14"/>
        <v>7.9949999999999966E-2</v>
      </c>
      <c r="R32" s="28">
        <f t="shared" si="15"/>
        <v>0</v>
      </c>
      <c r="S32" s="27">
        <f t="shared" si="16"/>
        <v>0</v>
      </c>
      <c r="T32" s="26">
        <f t="shared" si="17"/>
        <v>0</v>
      </c>
    </row>
    <row r="33" spans="1:20" ht="26.25" x14ac:dyDescent="0.25">
      <c r="A33" s="212"/>
      <c r="B33" s="29">
        <v>149</v>
      </c>
      <c r="C33" s="16" t="s">
        <v>76</v>
      </c>
      <c r="D33" s="17"/>
      <c r="E33" s="33">
        <v>0.97689999999999999</v>
      </c>
      <c r="F33" s="19">
        <f t="shared" si="9"/>
        <v>0</v>
      </c>
      <c r="G33" s="20">
        <f t="shared" si="10"/>
        <v>0</v>
      </c>
      <c r="H33" s="35"/>
      <c r="I33" s="36"/>
      <c r="J33" s="17"/>
      <c r="K33" s="33">
        <v>0.96919999999999995</v>
      </c>
      <c r="L33" s="22">
        <f t="shared" si="11"/>
        <v>0</v>
      </c>
      <c r="M33" s="23"/>
      <c r="N33" s="24">
        <f t="shared" si="12"/>
        <v>0</v>
      </c>
      <c r="O33" s="178"/>
      <c r="P33" s="18">
        <f t="shared" si="13"/>
        <v>0.97304999999999997</v>
      </c>
      <c r="Q33" s="179">
        <f t="shared" si="14"/>
        <v>2.6950000000000029E-2</v>
      </c>
      <c r="R33" s="28">
        <f t="shared" si="15"/>
        <v>0</v>
      </c>
      <c r="S33" s="27">
        <f t="shared" si="16"/>
        <v>0</v>
      </c>
      <c r="T33" s="26">
        <f t="shared" si="17"/>
        <v>0</v>
      </c>
    </row>
    <row r="34" spans="1:20" ht="26.25" x14ac:dyDescent="0.25">
      <c r="A34" s="212"/>
      <c r="B34" s="29" t="s">
        <v>33</v>
      </c>
      <c r="C34" s="16" t="s">
        <v>34</v>
      </c>
      <c r="D34" s="17"/>
      <c r="E34" s="18">
        <v>0.98340000000000005</v>
      </c>
      <c r="F34" s="19">
        <f t="shared" si="9"/>
        <v>0</v>
      </c>
      <c r="G34" s="20">
        <f t="shared" si="10"/>
        <v>0</v>
      </c>
      <c r="H34" s="106"/>
      <c r="I34" s="45"/>
      <c r="J34" s="17"/>
      <c r="K34" s="18">
        <v>0.99199999999999999</v>
      </c>
      <c r="L34" s="22">
        <f t="shared" si="11"/>
        <v>0</v>
      </c>
      <c r="M34" s="23"/>
      <c r="N34" s="24">
        <f t="shared" si="12"/>
        <v>0</v>
      </c>
      <c r="O34" s="178"/>
      <c r="P34" s="18">
        <f t="shared" si="13"/>
        <v>0.98770000000000002</v>
      </c>
      <c r="Q34" s="179">
        <f t="shared" si="14"/>
        <v>1.2299999999999978E-2</v>
      </c>
      <c r="R34" s="28">
        <f t="shared" si="15"/>
        <v>0</v>
      </c>
      <c r="S34" s="27">
        <f t="shared" si="16"/>
        <v>0</v>
      </c>
      <c r="T34" s="26">
        <f t="shared" si="17"/>
        <v>0</v>
      </c>
    </row>
    <row r="35" spans="1:20" ht="26.25" x14ac:dyDescent="0.25">
      <c r="A35" s="212"/>
      <c r="B35" s="29" t="s">
        <v>42</v>
      </c>
      <c r="C35" s="16" t="s">
        <v>43</v>
      </c>
      <c r="D35" s="17"/>
      <c r="E35" s="18">
        <v>0.99490000000000001</v>
      </c>
      <c r="F35" s="19">
        <f t="shared" si="9"/>
        <v>0</v>
      </c>
      <c r="G35" s="20">
        <f t="shared" si="10"/>
        <v>0</v>
      </c>
      <c r="H35" s="106"/>
      <c r="I35" s="45"/>
      <c r="J35" s="17"/>
      <c r="K35" s="18">
        <v>0.95220000000000005</v>
      </c>
      <c r="L35" s="22">
        <f t="shared" si="11"/>
        <v>0</v>
      </c>
      <c r="M35" s="23"/>
      <c r="N35" s="24">
        <f t="shared" si="12"/>
        <v>0</v>
      </c>
      <c r="O35" s="178"/>
      <c r="P35" s="18">
        <f t="shared" si="13"/>
        <v>0.97355000000000003</v>
      </c>
      <c r="Q35" s="179">
        <f t="shared" si="14"/>
        <v>2.6449999999999974E-2</v>
      </c>
      <c r="R35" s="28">
        <f t="shared" si="15"/>
        <v>0</v>
      </c>
      <c r="S35" s="27">
        <f t="shared" si="16"/>
        <v>0</v>
      </c>
      <c r="T35" s="26">
        <f t="shared" si="17"/>
        <v>0</v>
      </c>
    </row>
    <row r="36" spans="1:20" ht="26.25" x14ac:dyDescent="0.25">
      <c r="A36" s="212"/>
      <c r="B36" s="29" t="s">
        <v>28</v>
      </c>
      <c r="C36" s="16" t="s">
        <v>29</v>
      </c>
      <c r="D36" s="17"/>
      <c r="E36" s="18">
        <v>0.98509999999999998</v>
      </c>
      <c r="F36" s="19">
        <f t="shared" si="9"/>
        <v>0</v>
      </c>
      <c r="G36" s="20">
        <f t="shared" si="10"/>
        <v>0</v>
      </c>
      <c r="H36" s="106"/>
      <c r="I36" s="45"/>
      <c r="J36" s="17"/>
      <c r="K36" s="18">
        <v>0.97</v>
      </c>
      <c r="L36" s="22">
        <f t="shared" si="11"/>
        <v>0</v>
      </c>
      <c r="M36" s="23"/>
      <c r="N36" s="24">
        <f t="shared" si="12"/>
        <v>0</v>
      </c>
      <c r="O36" s="178"/>
      <c r="P36" s="18">
        <f t="shared" si="13"/>
        <v>0.97754999999999992</v>
      </c>
      <c r="Q36" s="179">
        <f t="shared" si="14"/>
        <v>2.2450000000000081E-2</v>
      </c>
      <c r="R36" s="28">
        <f t="shared" si="15"/>
        <v>0</v>
      </c>
      <c r="S36" s="27">
        <f t="shared" si="16"/>
        <v>0</v>
      </c>
      <c r="T36" s="26">
        <f t="shared" si="17"/>
        <v>0</v>
      </c>
    </row>
    <row r="37" spans="1:20" ht="26.25" x14ac:dyDescent="0.25">
      <c r="A37" s="212"/>
      <c r="B37" s="29" t="s">
        <v>20</v>
      </c>
      <c r="C37" s="16" t="s">
        <v>21</v>
      </c>
      <c r="D37" s="17"/>
      <c r="E37" s="18">
        <v>0.98119999999999996</v>
      </c>
      <c r="F37" s="19">
        <f t="shared" si="9"/>
        <v>0</v>
      </c>
      <c r="G37" s="20">
        <f t="shared" si="10"/>
        <v>0</v>
      </c>
      <c r="H37" s="106"/>
      <c r="I37" s="45"/>
      <c r="J37" s="17"/>
      <c r="K37" s="18">
        <v>0.98919999999999997</v>
      </c>
      <c r="L37" s="22">
        <f t="shared" si="11"/>
        <v>0</v>
      </c>
      <c r="M37" s="23"/>
      <c r="N37" s="24">
        <f t="shared" si="12"/>
        <v>0</v>
      </c>
      <c r="O37" s="178"/>
      <c r="P37" s="18">
        <f t="shared" si="13"/>
        <v>0.98519999999999996</v>
      </c>
      <c r="Q37" s="179">
        <f t="shared" si="14"/>
        <v>1.4800000000000035E-2</v>
      </c>
      <c r="R37" s="28">
        <f t="shared" si="15"/>
        <v>0</v>
      </c>
      <c r="S37" s="27">
        <f t="shared" si="16"/>
        <v>0</v>
      </c>
      <c r="T37" s="26">
        <f t="shared" si="17"/>
        <v>0</v>
      </c>
    </row>
    <row r="38" spans="1:20" x14ac:dyDescent="0.25">
      <c r="A38" s="212"/>
      <c r="B38" s="29" t="s">
        <v>55</v>
      </c>
      <c r="C38" s="16" t="s">
        <v>56</v>
      </c>
      <c r="D38" s="17"/>
      <c r="E38" s="18">
        <v>0.9718</v>
      </c>
      <c r="F38" s="19">
        <f t="shared" si="9"/>
        <v>0</v>
      </c>
      <c r="G38" s="20">
        <f t="shared" si="10"/>
        <v>0</v>
      </c>
      <c r="H38" s="106"/>
      <c r="I38" s="45"/>
      <c r="J38" s="17"/>
      <c r="K38" s="18">
        <v>0.94499999999999995</v>
      </c>
      <c r="L38" s="22">
        <f t="shared" si="11"/>
        <v>0</v>
      </c>
      <c r="M38" s="23"/>
      <c r="N38" s="24">
        <f t="shared" si="12"/>
        <v>0</v>
      </c>
      <c r="O38" s="178"/>
      <c r="P38" s="18">
        <f t="shared" si="13"/>
        <v>0.95839999999999992</v>
      </c>
      <c r="Q38" s="179">
        <f t="shared" si="14"/>
        <v>4.1600000000000081E-2</v>
      </c>
      <c r="R38" s="28">
        <f t="shared" si="15"/>
        <v>0</v>
      </c>
      <c r="S38" s="27">
        <f t="shared" si="16"/>
        <v>0</v>
      </c>
      <c r="T38" s="26">
        <f t="shared" si="17"/>
        <v>0</v>
      </c>
    </row>
    <row r="39" spans="1:20" x14ac:dyDescent="0.25">
      <c r="A39" s="212"/>
      <c r="B39" s="29">
        <v>27</v>
      </c>
      <c r="C39" s="16" t="s">
        <v>57</v>
      </c>
      <c r="D39" s="17"/>
      <c r="E39" s="18">
        <v>0.98319999999999996</v>
      </c>
      <c r="F39" s="19">
        <f t="shared" si="9"/>
        <v>0</v>
      </c>
      <c r="G39" s="20">
        <f t="shared" si="10"/>
        <v>0</v>
      </c>
      <c r="H39" s="106"/>
      <c r="I39" s="45"/>
      <c r="J39" s="17"/>
      <c r="K39" s="18">
        <v>0.98660000000000003</v>
      </c>
      <c r="L39" s="22">
        <f t="shared" si="11"/>
        <v>0</v>
      </c>
      <c r="M39" s="23"/>
      <c r="N39" s="24">
        <f t="shared" si="12"/>
        <v>0</v>
      </c>
      <c r="O39" s="178"/>
      <c r="P39" s="18">
        <f t="shared" si="13"/>
        <v>0.9849</v>
      </c>
      <c r="Q39" s="179">
        <f t="shared" si="14"/>
        <v>1.5100000000000002E-2</v>
      </c>
      <c r="R39" s="28">
        <f t="shared" si="15"/>
        <v>0</v>
      </c>
      <c r="S39" s="27">
        <f t="shared" si="16"/>
        <v>0</v>
      </c>
      <c r="T39" s="26">
        <f t="shared" si="17"/>
        <v>0</v>
      </c>
    </row>
    <row r="40" spans="1:20" ht="39" x14ac:dyDescent="0.25">
      <c r="A40" s="212"/>
      <c r="B40" s="29">
        <v>150</v>
      </c>
      <c r="C40" s="16" t="s">
        <v>77</v>
      </c>
      <c r="D40" s="17"/>
      <c r="E40" s="33">
        <v>0.98599999999999999</v>
      </c>
      <c r="F40" s="19">
        <f t="shared" si="9"/>
        <v>0</v>
      </c>
      <c r="G40" s="20">
        <f t="shared" si="10"/>
        <v>0</v>
      </c>
      <c r="H40" s="35"/>
      <c r="I40" s="36"/>
      <c r="J40" s="17"/>
      <c r="K40" s="33">
        <v>0.97709999999999997</v>
      </c>
      <c r="L40" s="22">
        <f t="shared" si="11"/>
        <v>0</v>
      </c>
      <c r="M40" s="23"/>
      <c r="N40" s="24">
        <f t="shared" si="12"/>
        <v>0</v>
      </c>
      <c r="O40" s="178"/>
      <c r="P40" s="18">
        <f t="shared" si="13"/>
        <v>0.98154999999999992</v>
      </c>
      <c r="Q40" s="179">
        <f t="shared" si="14"/>
        <v>1.8450000000000077E-2</v>
      </c>
      <c r="R40" s="28">
        <f t="shared" si="15"/>
        <v>0</v>
      </c>
      <c r="S40" s="27">
        <f t="shared" si="16"/>
        <v>0</v>
      </c>
      <c r="T40" s="26">
        <f t="shared" si="17"/>
        <v>0</v>
      </c>
    </row>
    <row r="41" spans="1:20" ht="26.25" x14ac:dyDescent="0.25">
      <c r="A41" s="212"/>
      <c r="B41" s="29" t="s">
        <v>31</v>
      </c>
      <c r="C41" s="16" t="s">
        <v>32</v>
      </c>
      <c r="D41" s="17"/>
      <c r="E41" s="18">
        <v>0.98440000000000005</v>
      </c>
      <c r="F41" s="19">
        <f t="shared" si="9"/>
        <v>0</v>
      </c>
      <c r="G41" s="20">
        <f t="shared" si="10"/>
        <v>0</v>
      </c>
      <c r="H41" s="106"/>
      <c r="I41" s="45"/>
      <c r="J41" s="17"/>
      <c r="K41" s="18">
        <v>0.9889</v>
      </c>
      <c r="L41" s="22">
        <f t="shared" si="11"/>
        <v>0</v>
      </c>
      <c r="M41" s="23"/>
      <c r="N41" s="24">
        <f t="shared" si="12"/>
        <v>0</v>
      </c>
      <c r="O41" s="178"/>
      <c r="P41" s="18">
        <f t="shared" si="13"/>
        <v>0.98665000000000003</v>
      </c>
      <c r="Q41" s="179">
        <f t="shared" si="14"/>
        <v>1.3349999999999973E-2</v>
      </c>
      <c r="R41" s="28">
        <f t="shared" si="15"/>
        <v>0</v>
      </c>
      <c r="S41" s="27">
        <f t="shared" si="16"/>
        <v>0</v>
      </c>
      <c r="T41" s="26">
        <f t="shared" si="17"/>
        <v>0</v>
      </c>
    </row>
    <row r="42" spans="1:20" ht="26.25" x14ac:dyDescent="0.25">
      <c r="A42" s="212"/>
      <c r="B42" s="29" t="s">
        <v>51</v>
      </c>
      <c r="C42" s="16" t="s">
        <v>52</v>
      </c>
      <c r="D42" s="17"/>
      <c r="E42" s="30">
        <v>0.98740000000000006</v>
      </c>
      <c r="F42" s="19">
        <f t="shared" si="9"/>
        <v>0</v>
      </c>
      <c r="G42" s="20">
        <f t="shared" si="10"/>
        <v>0</v>
      </c>
      <c r="H42" s="47"/>
      <c r="I42" s="45"/>
      <c r="J42" s="17"/>
      <c r="K42" s="30">
        <v>0.98740000000000006</v>
      </c>
      <c r="L42" s="22">
        <f t="shared" si="11"/>
        <v>0</v>
      </c>
      <c r="M42" s="23"/>
      <c r="N42" s="24">
        <f t="shared" si="12"/>
        <v>0</v>
      </c>
      <c r="O42" s="178"/>
      <c r="P42" s="18">
        <f t="shared" si="13"/>
        <v>0.98740000000000006</v>
      </c>
      <c r="Q42" s="179">
        <f t="shared" si="14"/>
        <v>1.2599999999999945E-2</v>
      </c>
      <c r="R42" s="28">
        <f t="shared" si="15"/>
        <v>0</v>
      </c>
      <c r="S42" s="27">
        <f t="shared" si="16"/>
        <v>0</v>
      </c>
      <c r="T42" s="26">
        <f t="shared" si="17"/>
        <v>0</v>
      </c>
    </row>
    <row r="43" spans="1:20" ht="26.25" x14ac:dyDescent="0.25">
      <c r="A43" s="212"/>
      <c r="B43" s="29" t="s">
        <v>66</v>
      </c>
      <c r="C43" s="16" t="s">
        <v>67</v>
      </c>
      <c r="D43" s="17"/>
      <c r="E43" s="18">
        <v>0.98770000000000002</v>
      </c>
      <c r="F43" s="19">
        <f t="shared" si="9"/>
        <v>0</v>
      </c>
      <c r="G43" s="20">
        <f t="shared" si="10"/>
        <v>0</v>
      </c>
      <c r="H43" s="106"/>
      <c r="I43" s="45"/>
      <c r="J43" s="17"/>
      <c r="K43" s="18">
        <v>0.98280000000000001</v>
      </c>
      <c r="L43" s="22">
        <f t="shared" si="11"/>
        <v>0</v>
      </c>
      <c r="M43" s="23"/>
      <c r="N43" s="24">
        <f t="shared" si="12"/>
        <v>0</v>
      </c>
      <c r="O43" s="178"/>
      <c r="P43" s="18">
        <f t="shared" si="13"/>
        <v>0.98524999999999996</v>
      </c>
      <c r="Q43" s="179">
        <f t="shared" si="14"/>
        <v>1.4750000000000041E-2</v>
      </c>
      <c r="R43" s="28">
        <f t="shared" si="15"/>
        <v>0</v>
      </c>
      <c r="S43" s="27">
        <f t="shared" si="16"/>
        <v>0</v>
      </c>
      <c r="T43" s="26">
        <f t="shared" si="17"/>
        <v>0</v>
      </c>
    </row>
    <row r="44" spans="1:20" ht="26.25" x14ac:dyDescent="0.25">
      <c r="A44" s="212"/>
      <c r="B44" s="29" t="s">
        <v>49</v>
      </c>
      <c r="C44" s="16" t="s">
        <v>50</v>
      </c>
      <c r="D44" s="17"/>
      <c r="E44" s="18">
        <v>0.97940000000000005</v>
      </c>
      <c r="F44" s="19">
        <f t="shared" si="9"/>
        <v>0</v>
      </c>
      <c r="G44" s="20">
        <f t="shared" si="10"/>
        <v>0</v>
      </c>
      <c r="H44" s="106"/>
      <c r="I44" s="45"/>
      <c r="J44" s="17"/>
      <c r="K44" s="18">
        <v>0.99719999999999998</v>
      </c>
      <c r="L44" s="22">
        <f t="shared" si="11"/>
        <v>0</v>
      </c>
      <c r="M44" s="23"/>
      <c r="N44" s="24">
        <f t="shared" si="12"/>
        <v>0</v>
      </c>
      <c r="O44" s="178"/>
      <c r="P44" s="18">
        <f t="shared" si="13"/>
        <v>0.98829999999999996</v>
      </c>
      <c r="Q44" s="179">
        <f t="shared" si="14"/>
        <v>1.1700000000000044E-2</v>
      </c>
      <c r="R44" s="28">
        <f t="shared" si="15"/>
        <v>0</v>
      </c>
      <c r="S44" s="27">
        <f t="shared" si="16"/>
        <v>0</v>
      </c>
      <c r="T44" s="26">
        <v>5300</v>
      </c>
    </row>
    <row r="45" spans="1:20" ht="26.25" x14ac:dyDescent="0.25">
      <c r="A45" s="212"/>
      <c r="B45" s="29" t="s">
        <v>38</v>
      </c>
      <c r="C45" s="16" t="s">
        <v>39</v>
      </c>
      <c r="D45" s="17"/>
      <c r="E45" s="18">
        <v>0.99590000000000001</v>
      </c>
      <c r="F45" s="19">
        <f t="shared" si="9"/>
        <v>0</v>
      </c>
      <c r="G45" s="20">
        <f t="shared" si="10"/>
        <v>0</v>
      </c>
      <c r="H45" s="106"/>
      <c r="I45" s="45"/>
      <c r="J45" s="17"/>
      <c r="K45" s="18">
        <v>0.99139999999999995</v>
      </c>
      <c r="L45" s="22">
        <f t="shared" si="11"/>
        <v>0</v>
      </c>
      <c r="M45" s="23"/>
      <c r="N45" s="24">
        <f t="shared" si="12"/>
        <v>0</v>
      </c>
      <c r="O45" s="178"/>
      <c r="P45" s="18">
        <f t="shared" si="13"/>
        <v>0.99364999999999992</v>
      </c>
      <c r="Q45" s="179">
        <f t="shared" si="14"/>
        <v>6.3500000000000778E-3</v>
      </c>
      <c r="R45" s="28">
        <f t="shared" si="15"/>
        <v>0</v>
      </c>
      <c r="S45" s="27">
        <f t="shared" si="16"/>
        <v>0</v>
      </c>
      <c r="T45" s="26">
        <f t="shared" ref="T45:T61" si="18">((D45+J45)/2)</f>
        <v>0</v>
      </c>
    </row>
    <row r="46" spans="1:20" x14ac:dyDescent="0.25">
      <c r="A46" s="212"/>
      <c r="B46" s="29" t="s">
        <v>24</v>
      </c>
      <c r="C46" s="16" t="s">
        <v>25</v>
      </c>
      <c r="D46" s="17"/>
      <c r="E46" s="31">
        <v>0.95879999999999999</v>
      </c>
      <c r="F46" s="19">
        <f t="shared" si="9"/>
        <v>0</v>
      </c>
      <c r="G46" s="20">
        <f t="shared" si="10"/>
        <v>0</v>
      </c>
      <c r="H46" s="181"/>
      <c r="I46" s="45"/>
      <c r="J46" s="17"/>
      <c r="K46" s="33">
        <v>0.97389999999999999</v>
      </c>
      <c r="L46" s="22">
        <f t="shared" si="11"/>
        <v>0</v>
      </c>
      <c r="M46" s="23"/>
      <c r="N46" s="24">
        <f t="shared" si="12"/>
        <v>0</v>
      </c>
      <c r="O46" s="178"/>
      <c r="P46" s="18">
        <f t="shared" si="13"/>
        <v>0.96635000000000004</v>
      </c>
      <c r="Q46" s="179">
        <f t="shared" si="14"/>
        <v>3.3649999999999958E-2</v>
      </c>
      <c r="R46" s="28">
        <f t="shared" si="15"/>
        <v>0</v>
      </c>
      <c r="S46" s="27">
        <f t="shared" si="16"/>
        <v>0</v>
      </c>
      <c r="T46" s="26">
        <f t="shared" si="18"/>
        <v>0</v>
      </c>
    </row>
    <row r="47" spans="1:20" ht="26.25" x14ac:dyDescent="0.25">
      <c r="A47" s="212"/>
      <c r="B47" s="29">
        <v>157</v>
      </c>
      <c r="C47" s="16" t="s">
        <v>84</v>
      </c>
      <c r="D47" s="17"/>
      <c r="E47" s="33">
        <v>0.93799999999999994</v>
      </c>
      <c r="F47" s="19">
        <f t="shared" si="9"/>
        <v>0</v>
      </c>
      <c r="G47" s="20">
        <f t="shared" si="10"/>
        <v>0</v>
      </c>
      <c r="H47" s="35"/>
      <c r="I47" s="36"/>
      <c r="J47" s="17"/>
      <c r="K47" s="33">
        <v>0.95850000000000002</v>
      </c>
      <c r="L47" s="22">
        <f t="shared" si="11"/>
        <v>0</v>
      </c>
      <c r="M47" s="23"/>
      <c r="N47" s="24">
        <f t="shared" si="12"/>
        <v>0</v>
      </c>
      <c r="O47" s="178"/>
      <c r="P47" s="18">
        <f t="shared" si="13"/>
        <v>0.94825000000000004</v>
      </c>
      <c r="Q47" s="179">
        <f t="shared" si="14"/>
        <v>5.1749999999999963E-2</v>
      </c>
      <c r="R47" s="28">
        <f t="shared" si="15"/>
        <v>0</v>
      </c>
      <c r="S47" s="27">
        <f t="shared" si="16"/>
        <v>0</v>
      </c>
      <c r="T47" s="26">
        <f t="shared" si="18"/>
        <v>0</v>
      </c>
    </row>
    <row r="48" spans="1:20" x14ac:dyDescent="0.25">
      <c r="A48" s="212"/>
      <c r="B48" s="29" t="s">
        <v>22</v>
      </c>
      <c r="C48" s="16" t="s">
        <v>23</v>
      </c>
      <c r="D48" s="17"/>
      <c r="E48" s="18">
        <v>0.98960000000000004</v>
      </c>
      <c r="F48" s="19">
        <f t="shared" si="9"/>
        <v>0</v>
      </c>
      <c r="G48" s="20">
        <f t="shared" si="10"/>
        <v>0</v>
      </c>
      <c r="H48" s="106"/>
      <c r="I48" s="45"/>
      <c r="J48" s="17"/>
      <c r="K48" s="18">
        <v>0.99199999999999999</v>
      </c>
      <c r="L48" s="22">
        <f t="shared" si="11"/>
        <v>0</v>
      </c>
      <c r="M48" s="23"/>
      <c r="N48" s="24">
        <f t="shared" si="12"/>
        <v>0</v>
      </c>
      <c r="O48" s="178"/>
      <c r="P48" s="18">
        <f t="shared" si="13"/>
        <v>0.99080000000000001</v>
      </c>
      <c r="Q48" s="179">
        <f t="shared" si="14"/>
        <v>9.199999999999986E-3</v>
      </c>
      <c r="R48" s="28">
        <f t="shared" si="15"/>
        <v>0</v>
      </c>
      <c r="S48" s="27">
        <f t="shared" si="16"/>
        <v>0</v>
      </c>
      <c r="T48" s="26">
        <f t="shared" si="18"/>
        <v>0</v>
      </c>
    </row>
    <row r="49" spans="1:20" ht="26.25" x14ac:dyDescent="0.25">
      <c r="A49" s="212"/>
      <c r="B49" s="29">
        <v>18</v>
      </c>
      <c r="C49" s="16" t="s">
        <v>37</v>
      </c>
      <c r="D49" s="17"/>
      <c r="E49" s="31">
        <v>0.99629999999999996</v>
      </c>
      <c r="F49" s="19">
        <f t="shared" si="9"/>
        <v>0</v>
      </c>
      <c r="G49" s="20">
        <f t="shared" si="10"/>
        <v>0</v>
      </c>
      <c r="H49" s="181"/>
      <c r="I49" s="45"/>
      <c r="J49" s="17"/>
      <c r="K49" s="33">
        <v>0.99380000000000002</v>
      </c>
      <c r="L49" s="22">
        <f t="shared" si="11"/>
        <v>0</v>
      </c>
      <c r="M49" s="23"/>
      <c r="N49" s="24">
        <f t="shared" si="12"/>
        <v>0</v>
      </c>
      <c r="O49" s="178"/>
      <c r="P49" s="18">
        <f t="shared" si="13"/>
        <v>0.99504999999999999</v>
      </c>
      <c r="Q49" s="179">
        <f t="shared" si="14"/>
        <v>4.9500000000000099E-3</v>
      </c>
      <c r="R49" s="28">
        <f t="shared" si="15"/>
        <v>0</v>
      </c>
      <c r="S49" s="27">
        <f t="shared" si="16"/>
        <v>0</v>
      </c>
      <c r="T49" s="26">
        <f t="shared" si="18"/>
        <v>0</v>
      </c>
    </row>
    <row r="50" spans="1:20" ht="26.25" x14ac:dyDescent="0.25">
      <c r="A50" s="212"/>
      <c r="B50" s="29">
        <v>155</v>
      </c>
      <c r="C50" s="16" t="s">
        <v>82</v>
      </c>
      <c r="D50" s="17"/>
      <c r="E50" s="33">
        <v>0.98329999999999995</v>
      </c>
      <c r="F50" s="19">
        <f t="shared" si="9"/>
        <v>0</v>
      </c>
      <c r="G50" s="20">
        <f t="shared" si="10"/>
        <v>0</v>
      </c>
      <c r="H50" s="35"/>
      <c r="I50" s="36"/>
      <c r="J50" s="17"/>
      <c r="K50" s="33">
        <v>0.98870000000000002</v>
      </c>
      <c r="L50" s="22">
        <f t="shared" si="11"/>
        <v>0</v>
      </c>
      <c r="M50" s="23"/>
      <c r="N50" s="24">
        <f t="shared" si="12"/>
        <v>0</v>
      </c>
      <c r="O50" s="178"/>
      <c r="P50" s="18">
        <f t="shared" si="13"/>
        <v>0.98599999999999999</v>
      </c>
      <c r="Q50" s="179">
        <f t="shared" si="14"/>
        <v>1.4000000000000012E-2</v>
      </c>
      <c r="R50" s="28">
        <f t="shared" si="15"/>
        <v>0</v>
      </c>
      <c r="S50" s="27">
        <f t="shared" si="16"/>
        <v>0</v>
      </c>
      <c r="T50" s="26">
        <f t="shared" si="18"/>
        <v>0</v>
      </c>
    </row>
    <row r="51" spans="1:20" ht="26.25" x14ac:dyDescent="0.25">
      <c r="A51" s="212"/>
      <c r="B51" s="29" t="s">
        <v>26</v>
      </c>
      <c r="C51" s="16" t="s">
        <v>27</v>
      </c>
      <c r="D51" s="17"/>
      <c r="E51" s="31">
        <v>0.99160000000000004</v>
      </c>
      <c r="F51" s="19">
        <f t="shared" si="9"/>
        <v>0</v>
      </c>
      <c r="G51" s="20">
        <f t="shared" si="10"/>
        <v>0</v>
      </c>
      <c r="H51" s="181"/>
      <c r="I51" s="45"/>
      <c r="J51" s="17"/>
      <c r="K51" s="33">
        <v>0.99480000000000002</v>
      </c>
      <c r="L51" s="22">
        <f t="shared" si="11"/>
        <v>0</v>
      </c>
      <c r="M51" s="23"/>
      <c r="N51" s="24">
        <f t="shared" si="12"/>
        <v>0</v>
      </c>
      <c r="O51" s="178"/>
      <c r="P51" s="18">
        <f t="shared" si="13"/>
        <v>0.99320000000000008</v>
      </c>
      <c r="Q51" s="179">
        <f t="shared" si="14"/>
        <v>6.7999999999999172E-3</v>
      </c>
      <c r="R51" s="28">
        <f t="shared" si="15"/>
        <v>0</v>
      </c>
      <c r="S51" s="27">
        <f t="shared" si="16"/>
        <v>0</v>
      </c>
      <c r="T51" s="26">
        <f t="shared" si="18"/>
        <v>0</v>
      </c>
    </row>
    <row r="52" spans="1:20" ht="26.25" x14ac:dyDescent="0.25">
      <c r="A52" s="212"/>
      <c r="B52" s="29">
        <v>156</v>
      </c>
      <c r="C52" s="16" t="s">
        <v>83</v>
      </c>
      <c r="D52" s="17"/>
      <c r="E52" s="33">
        <v>0.9708</v>
      </c>
      <c r="F52" s="19">
        <f t="shared" si="9"/>
        <v>0</v>
      </c>
      <c r="G52" s="20">
        <f t="shared" si="10"/>
        <v>0</v>
      </c>
      <c r="H52" s="35"/>
      <c r="I52" s="36"/>
      <c r="J52" s="17"/>
      <c r="K52" s="33">
        <v>0.98939999999999995</v>
      </c>
      <c r="L52" s="22">
        <f t="shared" si="11"/>
        <v>0</v>
      </c>
      <c r="M52" s="23"/>
      <c r="N52" s="24">
        <f t="shared" si="12"/>
        <v>0</v>
      </c>
      <c r="O52" s="178"/>
      <c r="P52" s="18">
        <f t="shared" si="13"/>
        <v>0.98009999999999997</v>
      </c>
      <c r="Q52" s="179">
        <f t="shared" si="14"/>
        <v>1.9900000000000029E-2</v>
      </c>
      <c r="R52" s="28">
        <f t="shared" si="15"/>
        <v>0</v>
      </c>
      <c r="S52" s="27">
        <f t="shared" si="16"/>
        <v>0</v>
      </c>
      <c r="T52" s="26">
        <f t="shared" si="18"/>
        <v>0</v>
      </c>
    </row>
    <row r="53" spans="1:20" ht="26.25" x14ac:dyDescent="0.25">
      <c r="A53" s="212"/>
      <c r="B53" s="29" t="s">
        <v>35</v>
      </c>
      <c r="C53" s="16" t="s">
        <v>36</v>
      </c>
      <c r="D53" s="17"/>
      <c r="E53" s="18">
        <v>0.99880000000000002</v>
      </c>
      <c r="F53" s="19">
        <f t="shared" si="9"/>
        <v>0</v>
      </c>
      <c r="G53" s="20">
        <f t="shared" si="10"/>
        <v>0</v>
      </c>
      <c r="H53" s="106"/>
      <c r="I53" s="45"/>
      <c r="J53" s="17"/>
      <c r="K53" s="18">
        <v>0.99399999999999999</v>
      </c>
      <c r="L53" s="22">
        <f t="shared" si="11"/>
        <v>0</v>
      </c>
      <c r="M53" s="23"/>
      <c r="N53" s="24">
        <f t="shared" si="12"/>
        <v>0</v>
      </c>
      <c r="O53" s="178"/>
      <c r="P53" s="18">
        <f t="shared" si="13"/>
        <v>0.99639999999999995</v>
      </c>
      <c r="Q53" s="179">
        <f t="shared" si="14"/>
        <v>3.6000000000000476E-3</v>
      </c>
      <c r="R53" s="28">
        <f t="shared" si="15"/>
        <v>0</v>
      </c>
      <c r="S53" s="27">
        <f t="shared" si="16"/>
        <v>0</v>
      </c>
      <c r="T53" s="26">
        <f t="shared" si="18"/>
        <v>0</v>
      </c>
    </row>
    <row r="54" spans="1:20" ht="26.25" x14ac:dyDescent="0.25">
      <c r="A54" s="212"/>
      <c r="B54" s="29">
        <v>153</v>
      </c>
      <c r="C54" s="16" t="s">
        <v>80</v>
      </c>
      <c r="D54" s="17"/>
      <c r="E54" s="33">
        <v>0.98060000000000003</v>
      </c>
      <c r="F54" s="19">
        <f t="shared" si="9"/>
        <v>0</v>
      </c>
      <c r="G54" s="20">
        <f t="shared" si="10"/>
        <v>0</v>
      </c>
      <c r="H54" s="35"/>
      <c r="I54" s="36"/>
      <c r="J54" s="17"/>
      <c r="K54" s="33">
        <v>0.98750000000000004</v>
      </c>
      <c r="L54" s="22">
        <f t="shared" si="11"/>
        <v>0</v>
      </c>
      <c r="M54" s="23"/>
      <c r="N54" s="24">
        <f t="shared" si="12"/>
        <v>0</v>
      </c>
      <c r="O54" s="178"/>
      <c r="P54" s="18">
        <f t="shared" si="13"/>
        <v>0.98405000000000009</v>
      </c>
      <c r="Q54" s="179">
        <f t="shared" si="14"/>
        <v>1.5949999999999909E-2</v>
      </c>
      <c r="R54" s="28">
        <f t="shared" si="15"/>
        <v>0</v>
      </c>
      <c r="S54" s="27">
        <f t="shared" si="16"/>
        <v>0</v>
      </c>
      <c r="T54" s="26">
        <f t="shared" si="18"/>
        <v>0</v>
      </c>
    </row>
    <row r="55" spans="1:20" ht="39" x14ac:dyDescent="0.25">
      <c r="A55" s="212"/>
      <c r="B55" s="29">
        <v>151</v>
      </c>
      <c r="C55" s="16" t="s">
        <v>78</v>
      </c>
      <c r="D55" s="17"/>
      <c r="E55" s="33">
        <v>0.99339999999999995</v>
      </c>
      <c r="F55" s="19">
        <f t="shared" si="9"/>
        <v>0</v>
      </c>
      <c r="G55" s="20">
        <f t="shared" si="10"/>
        <v>0</v>
      </c>
      <c r="H55" s="35"/>
      <c r="I55" s="36"/>
      <c r="J55" s="17"/>
      <c r="K55" s="33">
        <v>0.99139999999999995</v>
      </c>
      <c r="L55" s="22">
        <f t="shared" si="11"/>
        <v>0</v>
      </c>
      <c r="M55" s="23"/>
      <c r="N55" s="24">
        <f t="shared" si="12"/>
        <v>0</v>
      </c>
      <c r="O55" s="178"/>
      <c r="P55" s="18">
        <f t="shared" si="13"/>
        <v>0.99239999999999995</v>
      </c>
      <c r="Q55" s="179">
        <f t="shared" si="14"/>
        <v>7.6000000000000512E-3</v>
      </c>
      <c r="R55" s="28">
        <f t="shared" si="15"/>
        <v>0</v>
      </c>
      <c r="S55" s="27">
        <f t="shared" si="16"/>
        <v>0</v>
      </c>
      <c r="T55" s="26">
        <f t="shared" si="18"/>
        <v>0</v>
      </c>
    </row>
    <row r="56" spans="1:20" ht="26.25" x14ac:dyDescent="0.25">
      <c r="A56" s="212"/>
      <c r="B56" s="29">
        <v>154</v>
      </c>
      <c r="C56" s="16" t="s">
        <v>81</v>
      </c>
      <c r="D56" s="17"/>
      <c r="E56" s="33">
        <v>0.99680000000000002</v>
      </c>
      <c r="F56" s="19">
        <f t="shared" si="9"/>
        <v>0</v>
      </c>
      <c r="G56" s="20">
        <f t="shared" si="10"/>
        <v>0</v>
      </c>
      <c r="H56" s="35"/>
      <c r="I56" s="36"/>
      <c r="J56" s="17"/>
      <c r="K56" s="33">
        <v>0.99680000000000002</v>
      </c>
      <c r="L56" s="22">
        <f t="shared" si="11"/>
        <v>0</v>
      </c>
      <c r="M56" s="23"/>
      <c r="N56" s="24">
        <f t="shared" si="12"/>
        <v>0</v>
      </c>
      <c r="O56" s="178"/>
      <c r="P56" s="18">
        <f t="shared" si="13"/>
        <v>0.99680000000000002</v>
      </c>
      <c r="Q56" s="179">
        <f t="shared" si="14"/>
        <v>3.1999999999999806E-3</v>
      </c>
      <c r="R56" s="28">
        <f t="shared" si="15"/>
        <v>0</v>
      </c>
      <c r="S56" s="27">
        <f t="shared" si="16"/>
        <v>0</v>
      </c>
      <c r="T56" s="26">
        <f t="shared" si="18"/>
        <v>0</v>
      </c>
    </row>
    <row r="57" spans="1:20" ht="26.25" x14ac:dyDescent="0.25">
      <c r="A57" s="212"/>
      <c r="B57" s="29">
        <v>131</v>
      </c>
      <c r="C57" s="16" t="s">
        <v>72</v>
      </c>
      <c r="D57" s="17"/>
      <c r="E57" s="31">
        <v>0.995</v>
      </c>
      <c r="F57" s="19">
        <f t="shared" si="9"/>
        <v>0</v>
      </c>
      <c r="G57" s="20">
        <f t="shared" si="10"/>
        <v>0</v>
      </c>
      <c r="H57" s="181"/>
      <c r="I57" s="45"/>
      <c r="J57" s="17"/>
      <c r="K57" s="33">
        <v>0.995</v>
      </c>
      <c r="L57" s="22">
        <f t="shared" si="11"/>
        <v>0</v>
      </c>
      <c r="M57" s="23"/>
      <c r="N57" s="24">
        <f t="shared" si="12"/>
        <v>0</v>
      </c>
      <c r="O57" s="178"/>
      <c r="P57" s="18">
        <f t="shared" si="13"/>
        <v>0.995</v>
      </c>
      <c r="Q57" s="179">
        <f t="shared" si="14"/>
        <v>5.0000000000000044E-3</v>
      </c>
      <c r="R57" s="28">
        <f t="shared" si="15"/>
        <v>0</v>
      </c>
      <c r="S57" s="27">
        <f t="shared" si="16"/>
        <v>0</v>
      </c>
      <c r="T57" s="26">
        <f t="shared" si="18"/>
        <v>0</v>
      </c>
    </row>
    <row r="58" spans="1:20" ht="26.25" x14ac:dyDescent="0.25">
      <c r="A58" s="212"/>
      <c r="B58" s="29">
        <v>152</v>
      </c>
      <c r="C58" s="16" t="s">
        <v>79</v>
      </c>
      <c r="D58" s="17"/>
      <c r="E58" s="33">
        <v>0.99739999999999995</v>
      </c>
      <c r="F58" s="19">
        <f t="shared" si="9"/>
        <v>0</v>
      </c>
      <c r="G58" s="20">
        <f t="shared" si="10"/>
        <v>0</v>
      </c>
      <c r="H58" s="35"/>
      <c r="I58" s="36"/>
      <c r="J58" s="17"/>
      <c r="K58" s="33">
        <v>0.99739999999999995</v>
      </c>
      <c r="L58" s="22">
        <f t="shared" si="11"/>
        <v>0</v>
      </c>
      <c r="M58" s="23"/>
      <c r="N58" s="24">
        <f t="shared" si="12"/>
        <v>0</v>
      </c>
      <c r="O58" s="178"/>
      <c r="P58" s="18">
        <f t="shared" si="13"/>
        <v>0.99739999999999995</v>
      </c>
      <c r="Q58" s="179">
        <f t="shared" si="14"/>
        <v>2.6000000000000467E-3</v>
      </c>
      <c r="R58" s="28">
        <f t="shared" si="15"/>
        <v>0</v>
      </c>
      <c r="S58" s="27">
        <f t="shared" si="16"/>
        <v>0</v>
      </c>
      <c r="T58" s="26">
        <f t="shared" si="18"/>
        <v>0</v>
      </c>
    </row>
    <row r="59" spans="1:20" ht="26.25" x14ac:dyDescent="0.25">
      <c r="A59" s="212"/>
      <c r="B59" s="29" t="s">
        <v>47</v>
      </c>
      <c r="C59" s="16" t="s">
        <v>48</v>
      </c>
      <c r="D59" s="17"/>
      <c r="E59" s="18">
        <v>0.99980000000000002</v>
      </c>
      <c r="F59" s="19">
        <f t="shared" si="9"/>
        <v>0</v>
      </c>
      <c r="G59" s="20">
        <f t="shared" si="10"/>
        <v>0</v>
      </c>
      <c r="H59" s="106"/>
      <c r="I59" s="45"/>
      <c r="J59" s="17"/>
      <c r="K59" s="18">
        <v>0.998</v>
      </c>
      <c r="L59" s="22">
        <f t="shared" si="11"/>
        <v>0</v>
      </c>
      <c r="M59" s="23"/>
      <c r="N59" s="24">
        <f t="shared" si="12"/>
        <v>0</v>
      </c>
      <c r="O59" s="178"/>
      <c r="P59" s="18">
        <f t="shared" si="13"/>
        <v>0.99890000000000001</v>
      </c>
      <c r="Q59" s="179">
        <f t="shared" si="14"/>
        <v>1.0999999999999899E-3</v>
      </c>
      <c r="R59" s="28">
        <f t="shared" si="15"/>
        <v>0</v>
      </c>
      <c r="S59" s="27">
        <f t="shared" si="16"/>
        <v>0</v>
      </c>
      <c r="T59" s="26">
        <f t="shared" si="18"/>
        <v>0</v>
      </c>
    </row>
    <row r="60" spans="1:20" ht="26.25" x14ac:dyDescent="0.25">
      <c r="A60" s="212"/>
      <c r="B60" s="29" t="s">
        <v>40</v>
      </c>
      <c r="C60" s="16" t="s">
        <v>41</v>
      </c>
      <c r="D60" s="17"/>
      <c r="E60" s="18">
        <v>0.99990000000000001</v>
      </c>
      <c r="F60" s="19">
        <f t="shared" si="9"/>
        <v>0</v>
      </c>
      <c r="G60" s="20">
        <f t="shared" si="10"/>
        <v>0</v>
      </c>
      <c r="H60" s="106"/>
      <c r="I60" s="45"/>
      <c r="J60" s="17"/>
      <c r="K60" s="18">
        <v>0.99990000000000001</v>
      </c>
      <c r="L60" s="22">
        <f t="shared" si="11"/>
        <v>0</v>
      </c>
      <c r="M60" s="23"/>
      <c r="N60" s="24">
        <f t="shared" si="12"/>
        <v>0</v>
      </c>
      <c r="O60" s="178"/>
      <c r="P60" s="18">
        <f t="shared" si="13"/>
        <v>0.99990000000000001</v>
      </c>
      <c r="Q60" s="179">
        <f t="shared" si="14"/>
        <v>9.9999999999988987E-5</v>
      </c>
      <c r="R60" s="28">
        <f t="shared" si="15"/>
        <v>0</v>
      </c>
      <c r="S60" s="27">
        <f t="shared" si="16"/>
        <v>0</v>
      </c>
      <c r="T60" s="26">
        <f t="shared" si="18"/>
        <v>0</v>
      </c>
    </row>
    <row r="61" spans="1:20" ht="26.25" x14ac:dyDescent="0.25">
      <c r="A61" s="212"/>
      <c r="B61" s="29">
        <v>132</v>
      </c>
      <c r="C61" s="16" t="s">
        <v>73</v>
      </c>
      <c r="D61" s="17"/>
      <c r="E61" s="31">
        <v>0.99929999999999997</v>
      </c>
      <c r="F61" s="19">
        <f t="shared" si="9"/>
        <v>0</v>
      </c>
      <c r="G61" s="20">
        <f t="shared" si="10"/>
        <v>0</v>
      </c>
      <c r="H61" s="181"/>
      <c r="I61" s="45"/>
      <c r="J61" s="17"/>
      <c r="K61" s="33">
        <v>0.99929999999999997</v>
      </c>
      <c r="L61" s="22">
        <f t="shared" si="11"/>
        <v>0</v>
      </c>
      <c r="M61" s="23"/>
      <c r="N61" s="24">
        <f t="shared" si="12"/>
        <v>0</v>
      </c>
      <c r="O61" s="178"/>
      <c r="P61" s="18">
        <f t="shared" si="13"/>
        <v>0.99929999999999997</v>
      </c>
      <c r="Q61" s="179">
        <f t="shared" si="14"/>
        <v>7.0000000000003393E-4</v>
      </c>
      <c r="R61" s="28">
        <f t="shared" si="15"/>
        <v>0</v>
      </c>
      <c r="S61" s="27">
        <f t="shared" si="16"/>
        <v>0</v>
      </c>
      <c r="T61" s="26">
        <f t="shared" si="18"/>
        <v>0</v>
      </c>
    </row>
    <row r="62" spans="1:20" x14ac:dyDescent="0.25">
      <c r="A62" s="212"/>
      <c r="B62" s="29"/>
      <c r="C62" s="16"/>
      <c r="D62" s="44"/>
      <c r="E62" s="33"/>
      <c r="F62" s="19"/>
      <c r="G62" s="20"/>
      <c r="H62" s="35"/>
      <c r="I62" s="45"/>
      <c r="J62" s="46"/>
      <c r="K62" s="33"/>
      <c r="L62" s="22"/>
      <c r="M62" s="37"/>
      <c r="N62" s="117"/>
      <c r="O62" s="35"/>
      <c r="P62" s="18"/>
      <c r="Q62" s="179"/>
      <c r="R62" s="28"/>
      <c r="S62" s="27"/>
      <c r="T62" s="26"/>
    </row>
    <row r="63" spans="1:20" x14ac:dyDescent="0.25">
      <c r="A63" s="212"/>
      <c r="B63" s="29"/>
      <c r="C63" s="16"/>
      <c r="D63" s="44"/>
      <c r="E63" s="18"/>
      <c r="F63" s="19"/>
      <c r="G63" s="105"/>
      <c r="H63" s="106"/>
      <c r="I63" s="48"/>
      <c r="J63" s="46"/>
      <c r="K63" s="18"/>
      <c r="L63" s="22"/>
      <c r="M63" s="37"/>
      <c r="N63" s="108"/>
      <c r="O63" s="106"/>
      <c r="P63" s="18"/>
      <c r="Q63" s="179"/>
      <c r="R63" s="119"/>
      <c r="S63" s="27"/>
      <c r="T63" s="26"/>
    </row>
    <row r="64" spans="1:20" x14ac:dyDescent="0.25">
      <c r="A64" s="112"/>
      <c r="B64" s="29"/>
      <c r="C64" s="16"/>
      <c r="D64" s="44"/>
      <c r="E64" s="18"/>
      <c r="F64" s="19"/>
      <c r="G64" s="105"/>
      <c r="H64" s="106"/>
      <c r="I64" s="48"/>
      <c r="J64" s="46"/>
      <c r="K64" s="18"/>
      <c r="L64" s="22"/>
      <c r="M64" s="37"/>
      <c r="N64" s="108"/>
      <c r="O64" s="106"/>
      <c r="P64" s="18"/>
      <c r="Q64" s="179"/>
      <c r="R64" s="100"/>
      <c r="S64" s="27"/>
      <c r="T64" s="26"/>
    </row>
    <row r="65" spans="1:20" ht="26.25" x14ac:dyDescent="0.25">
      <c r="A65" s="212" t="s">
        <v>324</v>
      </c>
      <c r="B65" s="29">
        <v>130</v>
      </c>
      <c r="C65" s="16" t="s">
        <v>126</v>
      </c>
      <c r="D65" s="17"/>
      <c r="E65" s="31">
        <v>0.95420000000000005</v>
      </c>
      <c r="F65" s="19">
        <f t="shared" ref="F65:F100" si="19">D65*E65</f>
        <v>0</v>
      </c>
      <c r="G65" s="20">
        <f t="shared" ref="G65:G100" si="20">D65-F65</f>
        <v>0</v>
      </c>
      <c r="H65" s="181"/>
      <c r="I65" s="45"/>
      <c r="J65" s="17"/>
      <c r="K65" s="31">
        <v>0.92469999999999997</v>
      </c>
      <c r="L65" s="22">
        <f t="shared" ref="L65:L100" si="21">J65*K65</f>
        <v>0</v>
      </c>
      <c r="M65" s="38"/>
      <c r="N65" s="24">
        <f t="shared" ref="N65:N100" si="22">J65-L65</f>
        <v>0</v>
      </c>
      <c r="O65" s="178"/>
      <c r="P65" s="18">
        <f t="shared" ref="P65:P100" si="23">(E65+K65)/2</f>
        <v>0.93945000000000001</v>
      </c>
      <c r="Q65" s="179">
        <f t="shared" ref="Q65:Q100" si="24">(1-P65)</f>
        <v>6.0549999999999993E-2</v>
      </c>
      <c r="R65" s="28">
        <f t="shared" ref="R65:R100" si="25">((G65+N65)/2)</f>
        <v>0</v>
      </c>
      <c r="S65" s="27">
        <f t="shared" ref="S65:S100" si="26">G65+N65</f>
        <v>0</v>
      </c>
      <c r="T65" s="26">
        <f t="shared" ref="T65:T77" si="27">((D65+J65)/2)</f>
        <v>0</v>
      </c>
    </row>
    <row r="66" spans="1:20" ht="26.25" x14ac:dyDescent="0.25">
      <c r="A66" s="212"/>
      <c r="B66" s="29" t="s">
        <v>118</v>
      </c>
      <c r="C66" s="16" t="s">
        <v>119</v>
      </c>
      <c r="D66" s="17"/>
      <c r="E66" s="18">
        <v>0.94369999999999998</v>
      </c>
      <c r="F66" s="19">
        <f t="shared" si="19"/>
        <v>0</v>
      </c>
      <c r="G66" s="20">
        <f t="shared" si="20"/>
        <v>0</v>
      </c>
      <c r="H66" s="106"/>
      <c r="I66" s="45"/>
      <c r="J66" s="17"/>
      <c r="K66" s="18">
        <v>0.9677</v>
      </c>
      <c r="L66" s="22">
        <f t="shared" si="21"/>
        <v>0</v>
      </c>
      <c r="M66" s="38"/>
      <c r="N66" s="24">
        <f t="shared" si="22"/>
        <v>0</v>
      </c>
      <c r="O66" s="178"/>
      <c r="P66" s="18">
        <f t="shared" si="23"/>
        <v>0.95569999999999999</v>
      </c>
      <c r="Q66" s="179">
        <f t="shared" si="24"/>
        <v>4.4300000000000006E-2</v>
      </c>
      <c r="R66" s="28">
        <f t="shared" si="25"/>
        <v>0</v>
      </c>
      <c r="S66" s="27">
        <f t="shared" si="26"/>
        <v>0</v>
      </c>
      <c r="T66" s="26">
        <f t="shared" si="27"/>
        <v>0</v>
      </c>
    </row>
    <row r="67" spans="1:20" x14ac:dyDescent="0.25">
      <c r="A67" s="212"/>
      <c r="B67" s="29" t="s">
        <v>91</v>
      </c>
      <c r="C67" s="16" t="s">
        <v>92</v>
      </c>
      <c r="D67" s="17"/>
      <c r="E67" s="18">
        <v>0.95099999999999996</v>
      </c>
      <c r="F67" s="19">
        <f t="shared" si="19"/>
        <v>0</v>
      </c>
      <c r="G67" s="20">
        <f t="shared" si="20"/>
        <v>0</v>
      </c>
      <c r="H67" s="106"/>
      <c r="I67" s="45"/>
      <c r="J67" s="17"/>
      <c r="K67" s="18">
        <v>0.96530000000000005</v>
      </c>
      <c r="L67" s="22">
        <f t="shared" si="21"/>
        <v>0</v>
      </c>
      <c r="M67" s="38"/>
      <c r="N67" s="24">
        <f t="shared" si="22"/>
        <v>0</v>
      </c>
      <c r="O67" s="178"/>
      <c r="P67" s="18">
        <f t="shared" si="23"/>
        <v>0.95815000000000006</v>
      </c>
      <c r="Q67" s="179">
        <f t="shared" si="24"/>
        <v>4.1849999999999943E-2</v>
      </c>
      <c r="R67" s="28">
        <f t="shared" si="25"/>
        <v>0</v>
      </c>
      <c r="S67" s="27">
        <f t="shared" si="26"/>
        <v>0</v>
      </c>
      <c r="T67" s="26">
        <f t="shared" si="27"/>
        <v>0</v>
      </c>
    </row>
    <row r="68" spans="1:20" ht="26.25" x14ac:dyDescent="0.25">
      <c r="A68" s="212"/>
      <c r="B68" s="29" t="s">
        <v>105</v>
      </c>
      <c r="C68" s="16" t="s">
        <v>106</v>
      </c>
      <c r="D68" s="17"/>
      <c r="E68" s="18">
        <v>0.94740000000000002</v>
      </c>
      <c r="F68" s="19">
        <f t="shared" si="19"/>
        <v>0</v>
      </c>
      <c r="G68" s="20">
        <f t="shared" si="20"/>
        <v>0</v>
      </c>
      <c r="H68" s="106"/>
      <c r="I68" s="45"/>
      <c r="J68" s="17"/>
      <c r="K68" s="18">
        <v>0.97399999999999998</v>
      </c>
      <c r="L68" s="22">
        <f t="shared" si="21"/>
        <v>0</v>
      </c>
      <c r="M68" s="38"/>
      <c r="N68" s="24">
        <f t="shared" si="22"/>
        <v>0</v>
      </c>
      <c r="O68" s="178"/>
      <c r="P68" s="18">
        <f t="shared" si="23"/>
        <v>0.9607</v>
      </c>
      <c r="Q68" s="179">
        <f t="shared" si="24"/>
        <v>3.9300000000000002E-2</v>
      </c>
      <c r="R68" s="28">
        <f t="shared" si="25"/>
        <v>0</v>
      </c>
      <c r="S68" s="27">
        <f t="shared" si="26"/>
        <v>0</v>
      </c>
      <c r="T68" s="26">
        <f t="shared" si="27"/>
        <v>0</v>
      </c>
    </row>
    <row r="69" spans="1:20" ht="26.25" x14ac:dyDescent="0.25">
      <c r="A69" s="212"/>
      <c r="B69" s="29">
        <v>160</v>
      </c>
      <c r="C69" s="16" t="s">
        <v>127</v>
      </c>
      <c r="D69" s="17"/>
      <c r="E69" s="31">
        <v>0.94389999999999996</v>
      </c>
      <c r="F69" s="19">
        <f t="shared" si="19"/>
        <v>0</v>
      </c>
      <c r="G69" s="20">
        <f t="shared" si="20"/>
        <v>0</v>
      </c>
      <c r="H69" s="181"/>
      <c r="I69" s="36"/>
      <c r="J69" s="17"/>
      <c r="K69" s="31">
        <v>0.96919999999999995</v>
      </c>
      <c r="L69" s="22">
        <f t="shared" si="21"/>
        <v>0</v>
      </c>
      <c r="M69" s="38"/>
      <c r="N69" s="24">
        <f t="shared" si="22"/>
        <v>0</v>
      </c>
      <c r="O69" s="178"/>
      <c r="P69" s="18">
        <f t="shared" si="23"/>
        <v>0.95655000000000001</v>
      </c>
      <c r="Q69" s="179">
        <f t="shared" si="24"/>
        <v>4.3449999999999989E-2</v>
      </c>
      <c r="R69" s="28">
        <f t="shared" si="25"/>
        <v>0</v>
      </c>
      <c r="S69" s="27">
        <f t="shared" si="26"/>
        <v>0</v>
      </c>
      <c r="T69" s="26">
        <f t="shared" si="27"/>
        <v>0</v>
      </c>
    </row>
    <row r="70" spans="1:20" x14ac:dyDescent="0.25">
      <c r="A70" s="212"/>
      <c r="B70" s="29" t="s">
        <v>111</v>
      </c>
      <c r="C70" s="16" t="s">
        <v>112</v>
      </c>
      <c r="D70" s="17"/>
      <c r="E70" s="18">
        <v>0.93610000000000004</v>
      </c>
      <c r="F70" s="19">
        <f t="shared" si="19"/>
        <v>0</v>
      </c>
      <c r="G70" s="20">
        <f t="shared" si="20"/>
        <v>0</v>
      </c>
      <c r="H70" s="106"/>
      <c r="I70" s="45"/>
      <c r="J70" s="17"/>
      <c r="K70" s="18">
        <v>0.97270000000000001</v>
      </c>
      <c r="L70" s="22">
        <f t="shared" si="21"/>
        <v>0</v>
      </c>
      <c r="M70" s="38"/>
      <c r="N70" s="24">
        <f t="shared" si="22"/>
        <v>0</v>
      </c>
      <c r="O70" s="178"/>
      <c r="P70" s="18">
        <f t="shared" si="23"/>
        <v>0.95440000000000003</v>
      </c>
      <c r="Q70" s="179">
        <f t="shared" si="24"/>
        <v>4.5599999999999974E-2</v>
      </c>
      <c r="R70" s="28">
        <f t="shared" si="25"/>
        <v>0</v>
      </c>
      <c r="S70" s="27">
        <f t="shared" si="26"/>
        <v>0</v>
      </c>
      <c r="T70" s="26">
        <f t="shared" si="27"/>
        <v>0</v>
      </c>
    </row>
    <row r="71" spans="1:20" ht="26.25" x14ac:dyDescent="0.25">
      <c r="A71" s="212"/>
      <c r="B71" s="29">
        <v>167</v>
      </c>
      <c r="C71" s="16" t="s">
        <v>134</v>
      </c>
      <c r="D71" s="17"/>
      <c r="E71" s="31">
        <v>0.94650000000000001</v>
      </c>
      <c r="F71" s="19">
        <f t="shared" si="19"/>
        <v>0</v>
      </c>
      <c r="G71" s="20">
        <f t="shared" si="20"/>
        <v>0</v>
      </c>
      <c r="H71" s="181"/>
      <c r="I71" s="36"/>
      <c r="J71" s="17"/>
      <c r="K71" s="31">
        <v>0.93049999999999999</v>
      </c>
      <c r="L71" s="22">
        <f t="shared" si="21"/>
        <v>0</v>
      </c>
      <c r="M71" s="38"/>
      <c r="N71" s="24">
        <f t="shared" si="22"/>
        <v>0</v>
      </c>
      <c r="O71" s="178"/>
      <c r="P71" s="18">
        <f t="shared" si="23"/>
        <v>0.9385</v>
      </c>
      <c r="Q71" s="179">
        <f t="shared" si="24"/>
        <v>6.1499999999999999E-2</v>
      </c>
      <c r="R71" s="28">
        <f t="shared" si="25"/>
        <v>0</v>
      </c>
      <c r="S71" s="27">
        <f t="shared" si="26"/>
        <v>0</v>
      </c>
      <c r="T71" s="26">
        <f t="shared" si="27"/>
        <v>0</v>
      </c>
    </row>
    <row r="72" spans="1:20" ht="26.25" x14ac:dyDescent="0.25">
      <c r="A72" s="212"/>
      <c r="B72" s="29" t="s">
        <v>101</v>
      </c>
      <c r="C72" s="16" t="s">
        <v>102</v>
      </c>
      <c r="D72" s="17"/>
      <c r="E72" s="18">
        <v>0.96640000000000004</v>
      </c>
      <c r="F72" s="19">
        <f t="shared" si="19"/>
        <v>0</v>
      </c>
      <c r="G72" s="20">
        <f t="shared" si="20"/>
        <v>0</v>
      </c>
      <c r="H72" s="106"/>
      <c r="I72" s="45"/>
      <c r="J72" s="17"/>
      <c r="K72" s="18">
        <v>0.96989999999999998</v>
      </c>
      <c r="L72" s="22">
        <f t="shared" si="21"/>
        <v>0</v>
      </c>
      <c r="M72" s="38"/>
      <c r="N72" s="24">
        <f t="shared" si="22"/>
        <v>0</v>
      </c>
      <c r="O72" s="178"/>
      <c r="P72" s="18">
        <f t="shared" si="23"/>
        <v>0.96815000000000007</v>
      </c>
      <c r="Q72" s="179">
        <f t="shared" si="24"/>
        <v>3.1849999999999934E-2</v>
      </c>
      <c r="R72" s="28">
        <f t="shared" si="25"/>
        <v>0</v>
      </c>
      <c r="S72" s="27">
        <f t="shared" si="26"/>
        <v>0</v>
      </c>
      <c r="T72" s="26">
        <f t="shared" si="27"/>
        <v>0</v>
      </c>
    </row>
    <row r="73" spans="1:20" x14ac:dyDescent="0.25">
      <c r="A73" s="212"/>
      <c r="B73" s="29" t="s">
        <v>113</v>
      </c>
      <c r="C73" s="16" t="s">
        <v>114</v>
      </c>
      <c r="D73" s="17"/>
      <c r="E73" s="18">
        <v>0.94159999999999999</v>
      </c>
      <c r="F73" s="19">
        <f t="shared" si="19"/>
        <v>0</v>
      </c>
      <c r="G73" s="20">
        <f t="shared" si="20"/>
        <v>0</v>
      </c>
      <c r="H73" s="106"/>
      <c r="I73" s="45"/>
      <c r="J73" s="17"/>
      <c r="K73" s="18">
        <v>0.97270000000000001</v>
      </c>
      <c r="L73" s="22">
        <f t="shared" si="21"/>
        <v>0</v>
      </c>
      <c r="M73" s="38"/>
      <c r="N73" s="24">
        <f t="shared" si="22"/>
        <v>0</v>
      </c>
      <c r="O73" s="178"/>
      <c r="P73" s="18">
        <f t="shared" si="23"/>
        <v>0.95714999999999995</v>
      </c>
      <c r="Q73" s="179">
        <f t="shared" si="24"/>
        <v>4.2850000000000055E-2</v>
      </c>
      <c r="R73" s="28">
        <f t="shared" si="25"/>
        <v>0</v>
      </c>
      <c r="S73" s="27">
        <f t="shared" si="26"/>
        <v>0</v>
      </c>
      <c r="T73" s="26">
        <f t="shared" si="27"/>
        <v>0</v>
      </c>
    </row>
    <row r="74" spans="1:20" ht="26.25" x14ac:dyDescent="0.25">
      <c r="A74" s="212"/>
      <c r="B74" s="29">
        <v>129</v>
      </c>
      <c r="C74" s="16" t="s">
        <v>125</v>
      </c>
      <c r="D74" s="17"/>
      <c r="E74" s="31">
        <v>0.93940000000000001</v>
      </c>
      <c r="F74" s="19">
        <f t="shared" si="19"/>
        <v>0</v>
      </c>
      <c r="G74" s="20">
        <f t="shared" si="20"/>
        <v>0</v>
      </c>
      <c r="H74" s="181"/>
      <c r="I74" s="45"/>
      <c r="J74" s="17"/>
      <c r="K74" s="31">
        <v>0.94550000000000001</v>
      </c>
      <c r="L74" s="22">
        <f t="shared" si="21"/>
        <v>0</v>
      </c>
      <c r="M74" s="38"/>
      <c r="N74" s="24">
        <f t="shared" si="22"/>
        <v>0</v>
      </c>
      <c r="O74" s="178"/>
      <c r="P74" s="18">
        <f t="shared" si="23"/>
        <v>0.94245000000000001</v>
      </c>
      <c r="Q74" s="179">
        <f t="shared" si="24"/>
        <v>5.754999999999999E-2</v>
      </c>
      <c r="R74" s="28">
        <f t="shared" si="25"/>
        <v>0</v>
      </c>
      <c r="S74" s="27">
        <f t="shared" si="26"/>
        <v>0</v>
      </c>
      <c r="T74" s="26">
        <f t="shared" si="27"/>
        <v>0</v>
      </c>
    </row>
    <row r="75" spans="1:20" x14ac:dyDescent="0.25">
      <c r="A75" s="212"/>
      <c r="B75" s="29" t="s">
        <v>109</v>
      </c>
      <c r="C75" s="16" t="s">
        <v>110</v>
      </c>
      <c r="D75" s="17"/>
      <c r="E75" s="18">
        <v>0.96679999999999999</v>
      </c>
      <c r="F75" s="19">
        <f t="shared" si="19"/>
        <v>0</v>
      </c>
      <c r="G75" s="20">
        <f t="shared" si="20"/>
        <v>0</v>
      </c>
      <c r="H75" s="106"/>
      <c r="I75" s="45"/>
      <c r="J75" s="17"/>
      <c r="K75" s="18">
        <v>0.98550000000000004</v>
      </c>
      <c r="L75" s="22">
        <f t="shared" si="21"/>
        <v>0</v>
      </c>
      <c r="M75" s="38"/>
      <c r="N75" s="24">
        <f t="shared" si="22"/>
        <v>0</v>
      </c>
      <c r="O75" s="178"/>
      <c r="P75" s="18">
        <f t="shared" si="23"/>
        <v>0.97615000000000007</v>
      </c>
      <c r="Q75" s="179">
        <f t="shared" si="24"/>
        <v>2.3849999999999927E-2</v>
      </c>
      <c r="R75" s="28">
        <f t="shared" si="25"/>
        <v>0</v>
      </c>
      <c r="S75" s="27">
        <f t="shared" si="26"/>
        <v>0</v>
      </c>
      <c r="T75" s="26">
        <f t="shared" si="27"/>
        <v>0</v>
      </c>
    </row>
    <row r="76" spans="1:20" x14ac:dyDescent="0.25">
      <c r="A76" s="212"/>
      <c r="B76" s="29">
        <v>40</v>
      </c>
      <c r="C76" s="16" t="s">
        <v>100</v>
      </c>
      <c r="D76" s="17"/>
      <c r="E76" s="31">
        <v>0.96109999999999995</v>
      </c>
      <c r="F76" s="19">
        <f t="shared" si="19"/>
        <v>0</v>
      </c>
      <c r="G76" s="20">
        <f t="shared" si="20"/>
        <v>0</v>
      </c>
      <c r="H76" s="181"/>
      <c r="I76" s="45"/>
      <c r="J76" s="17"/>
      <c r="K76" s="31">
        <v>0.97540000000000004</v>
      </c>
      <c r="L76" s="22">
        <f t="shared" si="21"/>
        <v>0</v>
      </c>
      <c r="M76" s="38"/>
      <c r="N76" s="24">
        <f t="shared" si="22"/>
        <v>0</v>
      </c>
      <c r="O76" s="178"/>
      <c r="P76" s="18">
        <f t="shared" si="23"/>
        <v>0.96825000000000006</v>
      </c>
      <c r="Q76" s="179">
        <f t="shared" si="24"/>
        <v>3.1749999999999945E-2</v>
      </c>
      <c r="R76" s="28">
        <f t="shared" si="25"/>
        <v>0</v>
      </c>
      <c r="S76" s="27">
        <f t="shared" si="26"/>
        <v>0</v>
      </c>
      <c r="T76" s="26">
        <f t="shared" si="27"/>
        <v>0</v>
      </c>
    </row>
    <row r="77" spans="1:20" ht="26.25" x14ac:dyDescent="0.25">
      <c r="A77" s="212"/>
      <c r="B77" s="29">
        <v>174</v>
      </c>
      <c r="C77" s="16" t="s">
        <v>137</v>
      </c>
      <c r="D77" s="44"/>
      <c r="E77" s="31">
        <v>0.95909999999999995</v>
      </c>
      <c r="F77" s="19">
        <f t="shared" si="19"/>
        <v>0</v>
      </c>
      <c r="G77" s="20">
        <f t="shared" si="20"/>
        <v>0</v>
      </c>
      <c r="H77" s="47"/>
      <c r="I77" s="48"/>
      <c r="J77" s="46"/>
      <c r="K77" s="31">
        <v>0.95289999999999997</v>
      </c>
      <c r="L77" s="22">
        <f t="shared" si="21"/>
        <v>0</v>
      </c>
      <c r="M77" s="37"/>
      <c r="N77" s="24">
        <f t="shared" si="22"/>
        <v>0</v>
      </c>
      <c r="O77" s="178"/>
      <c r="P77" s="18">
        <f t="shared" si="23"/>
        <v>0.95599999999999996</v>
      </c>
      <c r="Q77" s="179">
        <f t="shared" si="24"/>
        <v>4.4000000000000039E-2</v>
      </c>
      <c r="R77" s="28">
        <f t="shared" si="25"/>
        <v>0</v>
      </c>
      <c r="S77" s="27">
        <f t="shared" si="26"/>
        <v>0</v>
      </c>
      <c r="T77" s="26">
        <f t="shared" si="27"/>
        <v>0</v>
      </c>
    </row>
    <row r="78" spans="1:20" ht="26.25" x14ac:dyDescent="0.25">
      <c r="A78" s="212"/>
      <c r="B78" s="29">
        <v>165</v>
      </c>
      <c r="C78" s="16" t="s">
        <v>132</v>
      </c>
      <c r="D78" s="17"/>
      <c r="E78" s="31">
        <v>0.71360000000000001</v>
      </c>
      <c r="F78" s="19">
        <f t="shared" si="19"/>
        <v>0</v>
      </c>
      <c r="G78" s="20">
        <f t="shared" si="20"/>
        <v>0</v>
      </c>
      <c r="H78" s="181"/>
      <c r="I78" s="36"/>
      <c r="J78" s="17"/>
      <c r="K78" s="31">
        <v>0.79649999999999999</v>
      </c>
      <c r="L78" s="22">
        <f t="shared" si="21"/>
        <v>0</v>
      </c>
      <c r="M78" s="38"/>
      <c r="N78" s="24">
        <f t="shared" si="22"/>
        <v>0</v>
      </c>
      <c r="O78" s="178"/>
      <c r="P78" s="18">
        <f t="shared" si="23"/>
        <v>0.75505</v>
      </c>
      <c r="Q78" s="179">
        <f t="shared" si="24"/>
        <v>0.24495</v>
      </c>
      <c r="R78" s="28">
        <f t="shared" si="25"/>
        <v>0</v>
      </c>
      <c r="S78" s="27">
        <f t="shared" si="26"/>
        <v>0</v>
      </c>
      <c r="T78" s="26">
        <v>818</v>
      </c>
    </row>
    <row r="79" spans="1:20" ht="26.25" x14ac:dyDescent="0.25">
      <c r="A79" s="212"/>
      <c r="B79" s="29">
        <v>164</v>
      </c>
      <c r="C79" s="16" t="s">
        <v>131</v>
      </c>
      <c r="D79" s="17"/>
      <c r="E79" s="31">
        <v>0.92869999999999997</v>
      </c>
      <c r="F79" s="19">
        <f t="shared" si="19"/>
        <v>0</v>
      </c>
      <c r="G79" s="20">
        <f t="shared" si="20"/>
        <v>0</v>
      </c>
      <c r="H79" s="181"/>
      <c r="I79" s="36"/>
      <c r="J79" s="17"/>
      <c r="K79" s="31">
        <v>0.94010000000000005</v>
      </c>
      <c r="L79" s="22">
        <f t="shared" si="21"/>
        <v>0</v>
      </c>
      <c r="M79" s="38"/>
      <c r="N79" s="24">
        <f t="shared" si="22"/>
        <v>0</v>
      </c>
      <c r="O79" s="178"/>
      <c r="P79" s="18">
        <f t="shared" si="23"/>
        <v>0.93440000000000001</v>
      </c>
      <c r="Q79" s="179">
        <f t="shared" si="24"/>
        <v>6.5599999999999992E-2</v>
      </c>
      <c r="R79" s="28">
        <f t="shared" si="25"/>
        <v>0</v>
      </c>
      <c r="S79" s="27">
        <f t="shared" si="26"/>
        <v>0</v>
      </c>
      <c r="T79" s="26">
        <f t="shared" ref="T79:T100" si="28">((D79+J79)/2)</f>
        <v>0</v>
      </c>
    </row>
    <row r="80" spans="1:20" x14ac:dyDescent="0.25">
      <c r="A80" s="212"/>
      <c r="B80" s="29" t="s">
        <v>94</v>
      </c>
      <c r="C80" s="16" t="s">
        <v>95</v>
      </c>
      <c r="D80" s="17"/>
      <c r="E80" s="18">
        <v>0.97829999999999995</v>
      </c>
      <c r="F80" s="19">
        <f t="shared" si="19"/>
        <v>0</v>
      </c>
      <c r="G80" s="20">
        <f t="shared" si="20"/>
        <v>0</v>
      </c>
      <c r="H80" s="106"/>
      <c r="I80" s="45"/>
      <c r="J80" s="17"/>
      <c r="K80" s="18">
        <v>0.9768</v>
      </c>
      <c r="L80" s="22">
        <f t="shared" si="21"/>
        <v>0</v>
      </c>
      <c r="M80" s="38"/>
      <c r="N80" s="24">
        <f t="shared" si="22"/>
        <v>0</v>
      </c>
      <c r="O80" s="178"/>
      <c r="P80" s="18">
        <f t="shared" si="23"/>
        <v>0.97754999999999992</v>
      </c>
      <c r="Q80" s="179">
        <f t="shared" si="24"/>
        <v>2.2450000000000081E-2</v>
      </c>
      <c r="R80" s="28">
        <f t="shared" si="25"/>
        <v>0</v>
      </c>
      <c r="S80" s="27">
        <f t="shared" si="26"/>
        <v>0</v>
      </c>
      <c r="T80" s="26">
        <f t="shared" si="28"/>
        <v>0</v>
      </c>
    </row>
    <row r="81" spans="1:20" x14ac:dyDescent="0.25">
      <c r="A81" s="212"/>
      <c r="B81" s="29" t="s">
        <v>98</v>
      </c>
      <c r="C81" s="16" t="s">
        <v>99</v>
      </c>
      <c r="D81" s="17"/>
      <c r="E81" s="31">
        <v>0.97850000000000004</v>
      </c>
      <c r="F81" s="19">
        <f t="shared" si="19"/>
        <v>0</v>
      </c>
      <c r="G81" s="20">
        <f t="shared" si="20"/>
        <v>0</v>
      </c>
      <c r="H81" s="181"/>
      <c r="I81" s="45"/>
      <c r="J81" s="17"/>
      <c r="K81" s="31">
        <v>0.9788</v>
      </c>
      <c r="L81" s="22">
        <f t="shared" si="21"/>
        <v>0</v>
      </c>
      <c r="M81" s="38"/>
      <c r="N81" s="24">
        <f t="shared" si="22"/>
        <v>0</v>
      </c>
      <c r="O81" s="178"/>
      <c r="P81" s="18">
        <f t="shared" si="23"/>
        <v>0.97865000000000002</v>
      </c>
      <c r="Q81" s="179">
        <f t="shared" si="24"/>
        <v>2.134999999999998E-2</v>
      </c>
      <c r="R81" s="28">
        <f t="shared" si="25"/>
        <v>0</v>
      </c>
      <c r="S81" s="27">
        <f t="shared" si="26"/>
        <v>0</v>
      </c>
      <c r="T81" s="26">
        <f t="shared" si="28"/>
        <v>0</v>
      </c>
    </row>
    <row r="82" spans="1:20" ht="26.25" x14ac:dyDescent="0.25">
      <c r="A82" s="212"/>
      <c r="B82" s="29">
        <v>173</v>
      </c>
      <c r="C82" s="16" t="s">
        <v>136</v>
      </c>
      <c r="D82" s="44"/>
      <c r="E82" s="31">
        <v>0.95540000000000003</v>
      </c>
      <c r="F82" s="19">
        <f t="shared" si="19"/>
        <v>0</v>
      </c>
      <c r="G82" s="20">
        <f t="shared" si="20"/>
        <v>0</v>
      </c>
      <c r="H82" s="47"/>
      <c r="I82" s="48"/>
      <c r="J82" s="46"/>
      <c r="K82" s="31">
        <v>0.91490000000000005</v>
      </c>
      <c r="L82" s="22">
        <f t="shared" si="21"/>
        <v>0</v>
      </c>
      <c r="M82" s="37"/>
      <c r="N82" s="24">
        <f t="shared" si="22"/>
        <v>0</v>
      </c>
      <c r="O82" s="178"/>
      <c r="P82" s="18">
        <f t="shared" si="23"/>
        <v>0.93515000000000004</v>
      </c>
      <c r="Q82" s="179">
        <f t="shared" si="24"/>
        <v>6.4849999999999963E-2</v>
      </c>
      <c r="R82" s="28">
        <f t="shared" si="25"/>
        <v>0</v>
      </c>
      <c r="S82" s="27">
        <f t="shared" si="26"/>
        <v>0</v>
      </c>
      <c r="T82" s="26">
        <f t="shared" si="28"/>
        <v>0</v>
      </c>
    </row>
    <row r="83" spans="1:20" x14ac:dyDescent="0.25">
      <c r="A83" s="212"/>
      <c r="B83" s="29">
        <v>48</v>
      </c>
      <c r="C83" s="16" t="s">
        <v>115</v>
      </c>
      <c r="D83" s="17"/>
      <c r="E83" s="18">
        <v>0.97709999999999997</v>
      </c>
      <c r="F83" s="19">
        <f t="shared" si="19"/>
        <v>0</v>
      </c>
      <c r="G83" s="20">
        <f t="shared" si="20"/>
        <v>0</v>
      </c>
      <c r="H83" s="106"/>
      <c r="I83" s="45"/>
      <c r="J83" s="42"/>
      <c r="K83" s="18">
        <v>0.93989999999999996</v>
      </c>
      <c r="L83" s="22">
        <f t="shared" si="21"/>
        <v>0</v>
      </c>
      <c r="M83" s="38"/>
      <c r="N83" s="24">
        <f t="shared" si="22"/>
        <v>0</v>
      </c>
      <c r="O83" s="178"/>
      <c r="P83" s="18">
        <f t="shared" si="23"/>
        <v>0.95849999999999991</v>
      </c>
      <c r="Q83" s="179">
        <f t="shared" si="24"/>
        <v>4.1500000000000092E-2</v>
      </c>
      <c r="R83" s="28">
        <f t="shared" si="25"/>
        <v>0</v>
      </c>
      <c r="S83" s="27">
        <f t="shared" si="26"/>
        <v>0</v>
      </c>
      <c r="T83" s="26">
        <f t="shared" si="28"/>
        <v>0</v>
      </c>
    </row>
    <row r="84" spans="1:20" ht="26.25" x14ac:dyDescent="0.25">
      <c r="A84" s="212"/>
      <c r="B84" s="29" t="s">
        <v>89</v>
      </c>
      <c r="C84" s="16" t="s">
        <v>90</v>
      </c>
      <c r="D84" s="180"/>
      <c r="E84" s="18">
        <v>0.98280000000000001</v>
      </c>
      <c r="F84" s="19">
        <f t="shared" si="19"/>
        <v>0</v>
      </c>
      <c r="G84" s="20">
        <f t="shared" si="20"/>
        <v>0</v>
      </c>
      <c r="H84" s="106"/>
      <c r="I84" s="45"/>
      <c r="J84" s="180"/>
      <c r="K84" s="18">
        <v>0.97499999999999998</v>
      </c>
      <c r="L84" s="22">
        <f t="shared" si="21"/>
        <v>0</v>
      </c>
      <c r="M84" s="40"/>
      <c r="N84" s="24">
        <f t="shared" si="22"/>
        <v>0</v>
      </c>
      <c r="O84" s="178"/>
      <c r="P84" s="18">
        <f t="shared" si="23"/>
        <v>0.97889999999999999</v>
      </c>
      <c r="Q84" s="179">
        <f t="shared" si="24"/>
        <v>2.1100000000000008E-2</v>
      </c>
      <c r="R84" s="28">
        <f t="shared" si="25"/>
        <v>0</v>
      </c>
      <c r="S84" s="27">
        <f t="shared" si="26"/>
        <v>0</v>
      </c>
      <c r="T84" s="26">
        <f t="shared" si="28"/>
        <v>0</v>
      </c>
    </row>
    <row r="85" spans="1:20" x14ac:dyDescent="0.25">
      <c r="A85" s="212"/>
      <c r="B85" s="29" t="s">
        <v>107</v>
      </c>
      <c r="C85" s="16" t="s">
        <v>108</v>
      </c>
      <c r="D85" s="17"/>
      <c r="E85" s="18">
        <v>0.97070000000000001</v>
      </c>
      <c r="F85" s="19">
        <f t="shared" si="19"/>
        <v>0</v>
      </c>
      <c r="G85" s="20">
        <f t="shared" si="20"/>
        <v>0</v>
      </c>
      <c r="H85" s="106"/>
      <c r="I85" s="45"/>
      <c r="J85" s="17"/>
      <c r="K85" s="18">
        <v>0.97650000000000003</v>
      </c>
      <c r="L85" s="22">
        <f t="shared" si="21"/>
        <v>0</v>
      </c>
      <c r="M85" s="38"/>
      <c r="N85" s="24">
        <f t="shared" si="22"/>
        <v>0</v>
      </c>
      <c r="O85" s="178"/>
      <c r="P85" s="18">
        <f t="shared" si="23"/>
        <v>0.97360000000000002</v>
      </c>
      <c r="Q85" s="179">
        <f t="shared" si="24"/>
        <v>2.6399999999999979E-2</v>
      </c>
      <c r="R85" s="28">
        <f t="shared" si="25"/>
        <v>0</v>
      </c>
      <c r="S85" s="27">
        <f t="shared" si="26"/>
        <v>0</v>
      </c>
      <c r="T85" s="26">
        <f t="shared" si="28"/>
        <v>0</v>
      </c>
    </row>
    <row r="86" spans="1:20" x14ac:dyDescent="0.25">
      <c r="A86" s="212"/>
      <c r="B86" s="29" t="s">
        <v>87</v>
      </c>
      <c r="C86" s="16" t="s">
        <v>88</v>
      </c>
      <c r="D86" s="17"/>
      <c r="E86" s="18">
        <v>0.98219999999999996</v>
      </c>
      <c r="F86" s="19">
        <f t="shared" si="19"/>
        <v>0</v>
      </c>
      <c r="G86" s="20">
        <f t="shared" si="20"/>
        <v>0</v>
      </c>
      <c r="H86" s="106"/>
      <c r="I86" s="45"/>
      <c r="J86" s="17"/>
      <c r="K86" s="18">
        <v>0.98219999999999996</v>
      </c>
      <c r="L86" s="22">
        <f t="shared" si="21"/>
        <v>0</v>
      </c>
      <c r="M86" s="38"/>
      <c r="N86" s="24">
        <f t="shared" si="22"/>
        <v>0</v>
      </c>
      <c r="O86" s="178"/>
      <c r="P86" s="18">
        <f t="shared" si="23"/>
        <v>0.98219999999999996</v>
      </c>
      <c r="Q86" s="179">
        <f t="shared" si="24"/>
        <v>1.7800000000000038E-2</v>
      </c>
      <c r="R86" s="28">
        <f t="shared" si="25"/>
        <v>0</v>
      </c>
      <c r="S86" s="27">
        <f t="shared" si="26"/>
        <v>0</v>
      </c>
      <c r="T86" s="26">
        <f t="shared" si="28"/>
        <v>0</v>
      </c>
    </row>
    <row r="87" spans="1:20" ht="26.25" x14ac:dyDescent="0.25">
      <c r="A87" s="212"/>
      <c r="B87" s="29">
        <v>163</v>
      </c>
      <c r="C87" s="16" t="s">
        <v>130</v>
      </c>
      <c r="D87" s="17"/>
      <c r="E87" s="31">
        <v>0.85499999999999998</v>
      </c>
      <c r="F87" s="19">
        <f t="shared" si="19"/>
        <v>0</v>
      </c>
      <c r="G87" s="20">
        <f t="shared" si="20"/>
        <v>0</v>
      </c>
      <c r="H87" s="181"/>
      <c r="I87" s="36"/>
      <c r="J87" s="17"/>
      <c r="K87" s="31">
        <v>0.94340000000000002</v>
      </c>
      <c r="L87" s="22">
        <f t="shared" si="21"/>
        <v>0</v>
      </c>
      <c r="M87" s="38"/>
      <c r="N87" s="24">
        <f t="shared" si="22"/>
        <v>0</v>
      </c>
      <c r="O87" s="178"/>
      <c r="P87" s="18">
        <f t="shared" si="23"/>
        <v>0.8992</v>
      </c>
      <c r="Q87" s="179">
        <f t="shared" si="24"/>
        <v>0.1008</v>
      </c>
      <c r="R87" s="28">
        <f t="shared" si="25"/>
        <v>0</v>
      </c>
      <c r="S87" s="27">
        <f t="shared" si="26"/>
        <v>0</v>
      </c>
      <c r="T87" s="26">
        <f t="shared" si="28"/>
        <v>0</v>
      </c>
    </row>
    <row r="88" spans="1:20" ht="26.25" x14ac:dyDescent="0.25">
      <c r="A88" s="212"/>
      <c r="B88" s="29" t="s">
        <v>120</v>
      </c>
      <c r="C88" s="16" t="s">
        <v>121</v>
      </c>
      <c r="D88" s="17"/>
      <c r="E88" s="18">
        <v>0.97550000000000003</v>
      </c>
      <c r="F88" s="19">
        <f t="shared" si="19"/>
        <v>0</v>
      </c>
      <c r="G88" s="20">
        <f t="shared" si="20"/>
        <v>0</v>
      </c>
      <c r="H88" s="106"/>
      <c r="I88" s="45"/>
      <c r="J88" s="17"/>
      <c r="K88" s="18">
        <v>0.98699999999999999</v>
      </c>
      <c r="L88" s="22">
        <f t="shared" si="21"/>
        <v>0</v>
      </c>
      <c r="M88" s="38"/>
      <c r="N88" s="24">
        <f t="shared" si="22"/>
        <v>0</v>
      </c>
      <c r="O88" s="178"/>
      <c r="P88" s="18">
        <f t="shared" si="23"/>
        <v>0.98124999999999996</v>
      </c>
      <c r="Q88" s="179">
        <f t="shared" si="24"/>
        <v>1.8750000000000044E-2</v>
      </c>
      <c r="R88" s="28">
        <f t="shared" si="25"/>
        <v>0</v>
      </c>
      <c r="S88" s="27">
        <f t="shared" si="26"/>
        <v>0</v>
      </c>
      <c r="T88" s="26">
        <f t="shared" si="28"/>
        <v>0</v>
      </c>
    </row>
    <row r="89" spans="1:20" ht="26.25" x14ac:dyDescent="0.25">
      <c r="A89" s="212"/>
      <c r="B89" s="29">
        <v>172</v>
      </c>
      <c r="C89" s="16" t="s">
        <v>135</v>
      </c>
      <c r="D89" s="44"/>
      <c r="E89" s="31">
        <v>0.95340000000000003</v>
      </c>
      <c r="F89" s="19">
        <f t="shared" si="19"/>
        <v>0</v>
      </c>
      <c r="G89" s="20">
        <f t="shared" si="20"/>
        <v>0</v>
      </c>
      <c r="H89" s="35"/>
      <c r="I89" s="45"/>
      <c r="J89" s="46"/>
      <c r="K89" s="31">
        <v>0.96509999999999996</v>
      </c>
      <c r="L89" s="22">
        <f t="shared" si="21"/>
        <v>0</v>
      </c>
      <c r="M89" s="37"/>
      <c r="N89" s="24">
        <f t="shared" si="22"/>
        <v>0</v>
      </c>
      <c r="O89" s="178"/>
      <c r="P89" s="18">
        <f t="shared" si="23"/>
        <v>0.95924999999999994</v>
      </c>
      <c r="Q89" s="179">
        <f t="shared" si="24"/>
        <v>4.0750000000000064E-2</v>
      </c>
      <c r="R89" s="28">
        <f t="shared" si="25"/>
        <v>0</v>
      </c>
      <c r="S89" s="27">
        <f t="shared" si="26"/>
        <v>0</v>
      </c>
      <c r="T89" s="26">
        <f t="shared" si="28"/>
        <v>0</v>
      </c>
    </row>
    <row r="90" spans="1:20" ht="26.25" x14ac:dyDescent="0.25">
      <c r="A90" s="212"/>
      <c r="B90" s="29" t="s">
        <v>116</v>
      </c>
      <c r="C90" s="16" t="s">
        <v>117</v>
      </c>
      <c r="D90" s="17"/>
      <c r="E90" s="18">
        <v>0.98019999999999996</v>
      </c>
      <c r="F90" s="19">
        <f t="shared" si="19"/>
        <v>0</v>
      </c>
      <c r="G90" s="20">
        <f t="shared" si="20"/>
        <v>0</v>
      </c>
      <c r="H90" s="106"/>
      <c r="I90" s="45"/>
      <c r="J90" s="17"/>
      <c r="K90" s="18">
        <v>0.98080000000000001</v>
      </c>
      <c r="L90" s="22">
        <f t="shared" si="21"/>
        <v>0</v>
      </c>
      <c r="M90" s="38"/>
      <c r="N90" s="24">
        <f t="shared" si="22"/>
        <v>0</v>
      </c>
      <c r="O90" s="178"/>
      <c r="P90" s="18">
        <f t="shared" si="23"/>
        <v>0.98049999999999993</v>
      </c>
      <c r="Q90" s="179">
        <f t="shared" si="24"/>
        <v>1.9500000000000073E-2</v>
      </c>
      <c r="R90" s="28">
        <f t="shared" si="25"/>
        <v>0</v>
      </c>
      <c r="S90" s="27">
        <f t="shared" si="26"/>
        <v>0</v>
      </c>
      <c r="T90" s="26">
        <f t="shared" si="28"/>
        <v>0</v>
      </c>
    </row>
    <row r="91" spans="1:20" ht="26.25" x14ac:dyDescent="0.25">
      <c r="A91" s="212"/>
      <c r="B91" s="29" t="s">
        <v>122</v>
      </c>
      <c r="C91" s="16" t="s">
        <v>123</v>
      </c>
      <c r="D91" s="17"/>
      <c r="E91" s="18">
        <v>0.97019999999999995</v>
      </c>
      <c r="F91" s="19">
        <f t="shared" si="19"/>
        <v>0</v>
      </c>
      <c r="G91" s="20">
        <f t="shared" si="20"/>
        <v>0</v>
      </c>
      <c r="H91" s="106"/>
      <c r="I91" s="45"/>
      <c r="J91" s="17"/>
      <c r="K91" s="18">
        <v>0.98760000000000003</v>
      </c>
      <c r="L91" s="22">
        <f t="shared" si="21"/>
        <v>0</v>
      </c>
      <c r="M91" s="38"/>
      <c r="N91" s="24">
        <f t="shared" si="22"/>
        <v>0</v>
      </c>
      <c r="O91" s="178"/>
      <c r="P91" s="18">
        <f t="shared" si="23"/>
        <v>0.97889999999999999</v>
      </c>
      <c r="Q91" s="179">
        <f t="shared" si="24"/>
        <v>2.1100000000000008E-2</v>
      </c>
      <c r="R91" s="28">
        <f t="shared" si="25"/>
        <v>0</v>
      </c>
      <c r="S91" s="27">
        <f t="shared" si="26"/>
        <v>0</v>
      </c>
      <c r="T91" s="26">
        <f t="shared" si="28"/>
        <v>0</v>
      </c>
    </row>
    <row r="92" spans="1:20" ht="26.25" x14ac:dyDescent="0.25">
      <c r="A92" s="212"/>
      <c r="B92" s="29">
        <v>128</v>
      </c>
      <c r="C92" s="16" t="s">
        <v>124</v>
      </c>
      <c r="D92" s="17"/>
      <c r="E92" s="31">
        <v>0.98960000000000004</v>
      </c>
      <c r="F92" s="19">
        <f t="shared" si="19"/>
        <v>0</v>
      </c>
      <c r="G92" s="20">
        <f t="shared" si="20"/>
        <v>0</v>
      </c>
      <c r="H92" s="181"/>
      <c r="I92" s="45"/>
      <c r="J92" s="17"/>
      <c r="K92" s="31">
        <v>0.96730000000000005</v>
      </c>
      <c r="L92" s="22">
        <f t="shared" si="21"/>
        <v>0</v>
      </c>
      <c r="M92" s="38"/>
      <c r="N92" s="24">
        <f t="shared" si="22"/>
        <v>0</v>
      </c>
      <c r="O92" s="178"/>
      <c r="P92" s="18">
        <f t="shared" si="23"/>
        <v>0.97845000000000004</v>
      </c>
      <c r="Q92" s="179">
        <f t="shared" si="24"/>
        <v>2.1549999999999958E-2</v>
      </c>
      <c r="R92" s="28">
        <f t="shared" si="25"/>
        <v>0</v>
      </c>
      <c r="S92" s="27">
        <f t="shared" si="26"/>
        <v>0</v>
      </c>
      <c r="T92" s="26">
        <f t="shared" si="28"/>
        <v>0</v>
      </c>
    </row>
    <row r="93" spans="1:20" x14ac:dyDescent="0.25">
      <c r="A93" s="212"/>
      <c r="B93" s="29">
        <v>161</v>
      </c>
      <c r="C93" s="16" t="s">
        <v>128</v>
      </c>
      <c r="D93" s="17"/>
      <c r="E93" s="31">
        <v>0.9869</v>
      </c>
      <c r="F93" s="19">
        <f t="shared" si="19"/>
        <v>0</v>
      </c>
      <c r="G93" s="20">
        <f t="shared" si="20"/>
        <v>0</v>
      </c>
      <c r="H93" s="181"/>
      <c r="I93" s="36"/>
      <c r="J93" s="17"/>
      <c r="K93" s="31">
        <v>0.98950000000000005</v>
      </c>
      <c r="L93" s="22">
        <f t="shared" si="21"/>
        <v>0</v>
      </c>
      <c r="M93" s="38"/>
      <c r="N93" s="24">
        <f t="shared" si="22"/>
        <v>0</v>
      </c>
      <c r="O93" s="178"/>
      <c r="P93" s="18">
        <f t="shared" si="23"/>
        <v>0.98819999999999997</v>
      </c>
      <c r="Q93" s="179">
        <f t="shared" si="24"/>
        <v>1.1800000000000033E-2</v>
      </c>
      <c r="R93" s="28">
        <f t="shared" si="25"/>
        <v>0</v>
      </c>
      <c r="S93" s="27">
        <f t="shared" si="26"/>
        <v>0</v>
      </c>
      <c r="T93" s="26">
        <f t="shared" si="28"/>
        <v>0</v>
      </c>
    </row>
    <row r="94" spans="1:20" x14ac:dyDescent="0.25">
      <c r="A94" s="212"/>
      <c r="B94" s="29">
        <v>162</v>
      </c>
      <c r="C94" s="16" t="s">
        <v>129</v>
      </c>
      <c r="D94" s="17"/>
      <c r="E94" s="31">
        <v>0.98399999999999999</v>
      </c>
      <c r="F94" s="19">
        <f t="shared" si="19"/>
        <v>0</v>
      </c>
      <c r="G94" s="20">
        <f t="shared" si="20"/>
        <v>0</v>
      </c>
      <c r="H94" s="181"/>
      <c r="I94" s="36"/>
      <c r="J94" s="17"/>
      <c r="K94" s="31">
        <v>0.98550000000000004</v>
      </c>
      <c r="L94" s="22">
        <f t="shared" si="21"/>
        <v>0</v>
      </c>
      <c r="M94" s="38"/>
      <c r="N94" s="24">
        <f t="shared" si="22"/>
        <v>0</v>
      </c>
      <c r="O94" s="178"/>
      <c r="P94" s="18">
        <f t="shared" si="23"/>
        <v>0.98475000000000001</v>
      </c>
      <c r="Q94" s="179">
        <f t="shared" si="24"/>
        <v>1.5249999999999986E-2</v>
      </c>
      <c r="R94" s="28">
        <f t="shared" si="25"/>
        <v>0</v>
      </c>
      <c r="S94" s="27">
        <f t="shared" si="26"/>
        <v>0</v>
      </c>
      <c r="T94" s="26">
        <f t="shared" si="28"/>
        <v>0</v>
      </c>
    </row>
    <row r="95" spans="1:20" x14ac:dyDescent="0.25">
      <c r="A95" s="212"/>
      <c r="B95" s="29" t="s">
        <v>96</v>
      </c>
      <c r="C95" s="16" t="s">
        <v>97</v>
      </c>
      <c r="D95" s="17"/>
      <c r="E95" s="18">
        <v>0.98799999999999999</v>
      </c>
      <c r="F95" s="19">
        <f t="shared" si="19"/>
        <v>0</v>
      </c>
      <c r="G95" s="20">
        <f t="shared" si="20"/>
        <v>0</v>
      </c>
      <c r="H95" s="106"/>
      <c r="I95" s="45"/>
      <c r="J95" s="17"/>
      <c r="K95" s="18">
        <v>0.99329999999999996</v>
      </c>
      <c r="L95" s="22">
        <f t="shared" si="21"/>
        <v>0</v>
      </c>
      <c r="M95" s="38"/>
      <c r="N95" s="24">
        <f t="shared" si="22"/>
        <v>0</v>
      </c>
      <c r="O95" s="178"/>
      <c r="P95" s="18">
        <f t="shared" si="23"/>
        <v>0.99065000000000003</v>
      </c>
      <c r="Q95" s="179">
        <f t="shared" si="24"/>
        <v>9.3499999999999694E-3</v>
      </c>
      <c r="R95" s="28">
        <f t="shared" si="25"/>
        <v>0</v>
      </c>
      <c r="S95" s="27">
        <f t="shared" si="26"/>
        <v>0</v>
      </c>
      <c r="T95" s="26">
        <f t="shared" si="28"/>
        <v>0</v>
      </c>
    </row>
    <row r="96" spans="1:20" ht="26.25" x14ac:dyDescent="0.25">
      <c r="A96" s="212"/>
      <c r="B96" s="29">
        <v>176</v>
      </c>
      <c r="C96" s="16" t="s">
        <v>139</v>
      </c>
      <c r="D96" s="44"/>
      <c r="E96" s="31">
        <v>0.99439999999999995</v>
      </c>
      <c r="F96" s="19">
        <f t="shared" si="19"/>
        <v>0</v>
      </c>
      <c r="G96" s="20">
        <f t="shared" si="20"/>
        <v>0</v>
      </c>
      <c r="H96" s="47"/>
      <c r="I96" s="48"/>
      <c r="J96" s="46"/>
      <c r="K96" s="31">
        <v>0.99419999999999997</v>
      </c>
      <c r="L96" s="22">
        <f t="shared" si="21"/>
        <v>0</v>
      </c>
      <c r="M96" s="37"/>
      <c r="N96" s="24">
        <f t="shared" si="22"/>
        <v>0</v>
      </c>
      <c r="O96" s="178"/>
      <c r="P96" s="18">
        <f t="shared" si="23"/>
        <v>0.99429999999999996</v>
      </c>
      <c r="Q96" s="179">
        <f t="shared" si="24"/>
        <v>5.7000000000000384E-3</v>
      </c>
      <c r="R96" s="28">
        <f t="shared" si="25"/>
        <v>0</v>
      </c>
      <c r="S96" s="27">
        <f t="shared" si="26"/>
        <v>0</v>
      </c>
      <c r="T96" s="26">
        <f t="shared" si="28"/>
        <v>0</v>
      </c>
    </row>
    <row r="97" spans="1:20" ht="26.25" x14ac:dyDescent="0.25">
      <c r="A97" s="212"/>
      <c r="B97" s="29">
        <v>166</v>
      </c>
      <c r="C97" s="16" t="s">
        <v>133</v>
      </c>
      <c r="D97" s="17"/>
      <c r="E97" s="31">
        <v>0.99329999999999996</v>
      </c>
      <c r="F97" s="19">
        <f t="shared" si="19"/>
        <v>0</v>
      </c>
      <c r="G97" s="20">
        <f t="shared" si="20"/>
        <v>0</v>
      </c>
      <c r="H97" s="181"/>
      <c r="I97" s="36"/>
      <c r="J97" s="17"/>
      <c r="K97" s="31">
        <v>0.995</v>
      </c>
      <c r="L97" s="22">
        <f t="shared" si="21"/>
        <v>0</v>
      </c>
      <c r="M97" s="43"/>
      <c r="N97" s="24">
        <f t="shared" si="22"/>
        <v>0</v>
      </c>
      <c r="O97" s="178"/>
      <c r="P97" s="18">
        <f t="shared" si="23"/>
        <v>0.99414999999999998</v>
      </c>
      <c r="Q97" s="179">
        <f t="shared" si="24"/>
        <v>5.8500000000000218E-3</v>
      </c>
      <c r="R97" s="28">
        <f t="shared" si="25"/>
        <v>0</v>
      </c>
      <c r="S97" s="27">
        <f t="shared" si="26"/>
        <v>0</v>
      </c>
      <c r="T97" s="26">
        <f t="shared" si="28"/>
        <v>0</v>
      </c>
    </row>
    <row r="98" spans="1:20" ht="26.25" x14ac:dyDescent="0.25">
      <c r="A98" s="112"/>
      <c r="B98" s="29">
        <v>175</v>
      </c>
      <c r="C98" s="16" t="s">
        <v>138</v>
      </c>
      <c r="D98" s="44"/>
      <c r="E98" s="31">
        <v>0.99880000000000002</v>
      </c>
      <c r="F98" s="19">
        <f t="shared" si="19"/>
        <v>0</v>
      </c>
      <c r="G98" s="20">
        <f t="shared" si="20"/>
        <v>0</v>
      </c>
      <c r="H98" s="47"/>
      <c r="I98" s="48"/>
      <c r="J98" s="46"/>
      <c r="K98" s="31">
        <v>0.99970000000000003</v>
      </c>
      <c r="L98" s="22">
        <f t="shared" si="21"/>
        <v>0</v>
      </c>
      <c r="M98" s="37"/>
      <c r="N98" s="24">
        <f t="shared" si="22"/>
        <v>0</v>
      </c>
      <c r="O98" s="178"/>
      <c r="P98" s="18">
        <f t="shared" si="23"/>
        <v>0.99924999999999997</v>
      </c>
      <c r="Q98" s="179">
        <f t="shared" si="24"/>
        <v>7.5000000000002842E-4</v>
      </c>
      <c r="R98" s="28">
        <f t="shared" si="25"/>
        <v>0</v>
      </c>
      <c r="S98" s="27">
        <f t="shared" si="26"/>
        <v>0</v>
      </c>
      <c r="T98" s="26">
        <f t="shared" si="28"/>
        <v>0</v>
      </c>
    </row>
    <row r="99" spans="1:20" ht="26.25" x14ac:dyDescent="0.25">
      <c r="A99" s="112"/>
      <c r="B99" s="29">
        <v>37</v>
      </c>
      <c r="C99" s="16" t="s">
        <v>93</v>
      </c>
      <c r="D99" s="17"/>
      <c r="E99" s="30">
        <v>0.99970000000000003</v>
      </c>
      <c r="F99" s="19">
        <f t="shared" si="19"/>
        <v>0</v>
      </c>
      <c r="G99" s="20">
        <f t="shared" si="20"/>
        <v>0</v>
      </c>
      <c r="H99" s="47"/>
      <c r="I99" s="45"/>
      <c r="J99" s="17"/>
      <c r="K99" s="30">
        <v>0.99990000000000001</v>
      </c>
      <c r="L99" s="22">
        <f t="shared" si="21"/>
        <v>0</v>
      </c>
      <c r="M99" s="38"/>
      <c r="N99" s="24">
        <f t="shared" si="22"/>
        <v>0</v>
      </c>
      <c r="O99" s="178"/>
      <c r="P99" s="18">
        <f t="shared" si="23"/>
        <v>0.99980000000000002</v>
      </c>
      <c r="Q99" s="179">
        <f t="shared" si="24"/>
        <v>1.9999999999997797E-4</v>
      </c>
      <c r="R99" s="28">
        <f t="shared" si="25"/>
        <v>0</v>
      </c>
      <c r="S99" s="27">
        <f t="shared" si="26"/>
        <v>0</v>
      </c>
      <c r="T99" s="26">
        <f t="shared" si="28"/>
        <v>0</v>
      </c>
    </row>
    <row r="100" spans="1:20" ht="26.25" x14ac:dyDescent="0.25">
      <c r="A100" s="112"/>
      <c r="B100" s="29" t="s">
        <v>103</v>
      </c>
      <c r="C100" s="16" t="s">
        <v>104</v>
      </c>
      <c r="D100" s="17"/>
      <c r="E100" s="18">
        <v>0.99990000000000001</v>
      </c>
      <c r="F100" s="19">
        <f t="shared" si="19"/>
        <v>0</v>
      </c>
      <c r="G100" s="20">
        <f t="shared" si="20"/>
        <v>0</v>
      </c>
      <c r="H100" s="106"/>
      <c r="I100" s="45"/>
      <c r="J100" s="17"/>
      <c r="K100" s="18">
        <v>0.99990000000000001</v>
      </c>
      <c r="L100" s="22">
        <f t="shared" si="21"/>
        <v>0</v>
      </c>
      <c r="M100" s="38"/>
      <c r="N100" s="24">
        <f t="shared" si="22"/>
        <v>0</v>
      </c>
      <c r="O100" s="178"/>
      <c r="P100" s="18">
        <f t="shared" si="23"/>
        <v>0.99990000000000001</v>
      </c>
      <c r="Q100" s="179">
        <f t="shared" si="24"/>
        <v>9.9999999999988987E-5</v>
      </c>
      <c r="R100" s="28">
        <f t="shared" si="25"/>
        <v>0</v>
      </c>
      <c r="S100" s="27">
        <f t="shared" si="26"/>
        <v>0</v>
      </c>
      <c r="T100" s="26">
        <f t="shared" si="28"/>
        <v>0</v>
      </c>
    </row>
    <row r="101" spans="1:20" x14ac:dyDescent="0.25">
      <c r="A101" s="112"/>
      <c r="B101" s="29"/>
      <c r="C101" s="16"/>
      <c r="D101" s="44"/>
      <c r="E101" s="30"/>
      <c r="F101" s="19"/>
      <c r="G101" s="105"/>
      <c r="H101" s="47"/>
      <c r="I101" s="48"/>
      <c r="J101" s="182"/>
      <c r="K101" s="30"/>
      <c r="L101" s="22"/>
      <c r="M101" s="37"/>
      <c r="N101" s="121"/>
      <c r="O101" s="47"/>
      <c r="P101" s="18"/>
      <c r="Q101" s="179"/>
      <c r="R101" s="28"/>
      <c r="S101" s="27"/>
      <c r="T101" s="26"/>
    </row>
    <row r="102" spans="1:20" x14ac:dyDescent="0.25">
      <c r="A102" s="112"/>
      <c r="B102" s="29"/>
      <c r="C102" s="16"/>
      <c r="D102" s="44"/>
      <c r="E102" s="30"/>
      <c r="F102" s="19"/>
      <c r="G102" s="105"/>
      <c r="H102" s="47"/>
      <c r="I102" s="48"/>
      <c r="J102" s="46"/>
      <c r="K102" s="30"/>
      <c r="L102" s="22"/>
      <c r="M102" s="37"/>
      <c r="N102" s="121"/>
      <c r="O102" s="47"/>
      <c r="P102" s="18"/>
      <c r="Q102" s="179"/>
      <c r="R102" s="100"/>
      <c r="S102" s="27"/>
      <c r="T102" s="26"/>
    </row>
    <row r="103" spans="1:20" x14ac:dyDescent="0.25">
      <c r="A103" s="112"/>
      <c r="B103" s="29"/>
      <c r="C103" s="16"/>
      <c r="D103" s="44"/>
      <c r="E103" s="30"/>
      <c r="F103" s="19"/>
      <c r="G103" s="105"/>
      <c r="H103" s="47"/>
      <c r="I103" s="48"/>
      <c r="J103" s="46"/>
      <c r="K103" s="30"/>
      <c r="L103" s="22"/>
      <c r="M103" s="37"/>
      <c r="N103" s="121"/>
      <c r="O103" s="47"/>
      <c r="P103" s="18"/>
      <c r="Q103" s="179"/>
      <c r="R103" s="100"/>
      <c r="S103" s="27"/>
      <c r="T103" s="26"/>
    </row>
    <row r="104" spans="1:20" x14ac:dyDescent="0.25">
      <c r="A104" s="112"/>
      <c r="B104" s="29"/>
      <c r="C104" s="16"/>
      <c r="D104" s="44"/>
      <c r="E104" s="30"/>
      <c r="F104" s="19"/>
      <c r="G104" s="105"/>
      <c r="H104" s="47"/>
      <c r="I104" s="48"/>
      <c r="J104" s="46"/>
      <c r="K104" s="30"/>
      <c r="L104" s="22"/>
      <c r="M104" s="37"/>
      <c r="N104" s="121"/>
      <c r="O104" s="47"/>
      <c r="P104" s="18"/>
      <c r="Q104" s="179"/>
      <c r="R104" s="100"/>
      <c r="S104" s="27"/>
      <c r="T104" s="26"/>
    </row>
    <row r="105" spans="1:20" ht="26.25" x14ac:dyDescent="0.25">
      <c r="A105" s="212" t="s">
        <v>328</v>
      </c>
      <c r="B105" s="29" t="s">
        <v>159</v>
      </c>
      <c r="C105" s="16" t="s">
        <v>160</v>
      </c>
      <c r="D105" s="17"/>
      <c r="E105" s="18">
        <v>0.92430000000000001</v>
      </c>
      <c r="F105" s="19">
        <f t="shared" ref="F105:F124" si="29">D105*E105</f>
        <v>0</v>
      </c>
      <c r="G105" s="20">
        <f t="shared" ref="G105:G124" si="30">D105-F105</f>
        <v>0</v>
      </c>
      <c r="H105" s="106"/>
      <c r="I105" s="45"/>
      <c r="J105" s="17"/>
      <c r="K105" s="18">
        <v>0.62670000000000003</v>
      </c>
      <c r="L105" s="22">
        <f t="shared" ref="L105:L124" si="31">J105*K105</f>
        <v>0</v>
      </c>
      <c r="M105" s="38"/>
      <c r="N105" s="24">
        <f t="shared" ref="N105:N124" si="32">J105-L105</f>
        <v>0</v>
      </c>
      <c r="O105" s="178"/>
      <c r="P105" s="18">
        <f t="shared" ref="P105:P124" si="33">(E105+K105)/2</f>
        <v>0.77550000000000008</v>
      </c>
      <c r="Q105" s="179">
        <f t="shared" ref="Q105:Q124" si="34">(1-P105)</f>
        <v>0.22449999999999992</v>
      </c>
      <c r="R105" s="28">
        <f t="shared" ref="R105:R124" si="35">(G105+N105)/2</f>
        <v>0</v>
      </c>
      <c r="S105" s="27">
        <f t="shared" ref="S105:S124" si="36">G105+N105</f>
        <v>0</v>
      </c>
      <c r="T105" s="26">
        <f t="shared" ref="T105:T124" si="37">((D105+J105)/2)</f>
        <v>0</v>
      </c>
    </row>
    <row r="106" spans="1:20" x14ac:dyDescent="0.25">
      <c r="A106" s="212"/>
      <c r="B106" s="29">
        <v>60</v>
      </c>
      <c r="C106" s="16" t="s">
        <v>158</v>
      </c>
      <c r="D106" s="17"/>
      <c r="E106" s="18">
        <v>0.96399999999999997</v>
      </c>
      <c r="F106" s="19">
        <f t="shared" si="29"/>
        <v>0</v>
      </c>
      <c r="G106" s="20">
        <f t="shared" si="30"/>
        <v>0</v>
      </c>
      <c r="H106" s="106"/>
      <c r="I106" s="45"/>
      <c r="J106" s="17"/>
      <c r="K106" s="18">
        <v>0.9516</v>
      </c>
      <c r="L106" s="22">
        <f t="shared" si="31"/>
        <v>0</v>
      </c>
      <c r="M106" s="38"/>
      <c r="N106" s="24">
        <f t="shared" si="32"/>
        <v>0</v>
      </c>
      <c r="O106" s="178"/>
      <c r="P106" s="18">
        <f t="shared" si="33"/>
        <v>0.95779999999999998</v>
      </c>
      <c r="Q106" s="179">
        <f t="shared" si="34"/>
        <v>4.2200000000000015E-2</v>
      </c>
      <c r="R106" s="28">
        <f t="shared" si="35"/>
        <v>0</v>
      </c>
      <c r="S106" s="27">
        <f t="shared" si="36"/>
        <v>0</v>
      </c>
      <c r="T106" s="26">
        <f t="shared" si="37"/>
        <v>0</v>
      </c>
    </row>
    <row r="107" spans="1:20" ht="26.25" x14ac:dyDescent="0.25">
      <c r="A107" s="212"/>
      <c r="B107" s="29" t="s">
        <v>145</v>
      </c>
      <c r="C107" s="16" t="s">
        <v>146</v>
      </c>
      <c r="D107" s="17"/>
      <c r="E107" s="18">
        <v>0.85450000000000004</v>
      </c>
      <c r="F107" s="19">
        <f t="shared" si="29"/>
        <v>0</v>
      </c>
      <c r="G107" s="20">
        <f t="shared" si="30"/>
        <v>0</v>
      </c>
      <c r="H107" s="106"/>
      <c r="I107" s="45"/>
      <c r="J107" s="17"/>
      <c r="K107" s="18">
        <v>0.98129999999999995</v>
      </c>
      <c r="L107" s="22">
        <f t="shared" si="31"/>
        <v>0</v>
      </c>
      <c r="M107" s="38"/>
      <c r="N107" s="24">
        <f t="shared" si="32"/>
        <v>0</v>
      </c>
      <c r="O107" s="178"/>
      <c r="P107" s="18">
        <f t="shared" si="33"/>
        <v>0.91789999999999994</v>
      </c>
      <c r="Q107" s="179">
        <f t="shared" si="34"/>
        <v>8.2100000000000062E-2</v>
      </c>
      <c r="R107" s="28">
        <f t="shared" si="35"/>
        <v>0</v>
      </c>
      <c r="S107" s="27">
        <f t="shared" si="36"/>
        <v>0</v>
      </c>
      <c r="T107" s="26">
        <f t="shared" si="37"/>
        <v>0</v>
      </c>
    </row>
    <row r="108" spans="1:20" ht="26.25" x14ac:dyDescent="0.25">
      <c r="A108" s="212"/>
      <c r="B108" s="29">
        <v>141</v>
      </c>
      <c r="C108" s="16" t="s">
        <v>170</v>
      </c>
      <c r="D108" s="17"/>
      <c r="E108" s="18">
        <v>0.98180000000000001</v>
      </c>
      <c r="F108" s="19">
        <f t="shared" si="29"/>
        <v>0</v>
      </c>
      <c r="G108" s="20">
        <f t="shared" si="30"/>
        <v>0</v>
      </c>
      <c r="H108" s="106"/>
      <c r="I108" s="36"/>
      <c r="J108" s="17"/>
      <c r="K108" s="18">
        <v>0.95389999999999997</v>
      </c>
      <c r="L108" s="22">
        <f t="shared" si="31"/>
        <v>0</v>
      </c>
      <c r="M108" s="38"/>
      <c r="N108" s="24">
        <f t="shared" si="32"/>
        <v>0</v>
      </c>
      <c r="O108" s="178"/>
      <c r="P108" s="18">
        <f t="shared" si="33"/>
        <v>0.96784999999999999</v>
      </c>
      <c r="Q108" s="179">
        <f t="shared" si="34"/>
        <v>3.2150000000000012E-2</v>
      </c>
      <c r="R108" s="28">
        <f t="shared" si="35"/>
        <v>0</v>
      </c>
      <c r="S108" s="27">
        <f t="shared" si="36"/>
        <v>0</v>
      </c>
      <c r="T108" s="26">
        <f t="shared" si="37"/>
        <v>0</v>
      </c>
    </row>
    <row r="109" spans="1:20" x14ac:dyDescent="0.25">
      <c r="A109" s="212"/>
      <c r="B109" s="29">
        <v>58</v>
      </c>
      <c r="C109" s="16" t="s">
        <v>156</v>
      </c>
      <c r="D109" s="17"/>
      <c r="E109" s="18">
        <v>0.97840000000000005</v>
      </c>
      <c r="F109" s="19">
        <f t="shared" si="29"/>
        <v>0</v>
      </c>
      <c r="G109" s="20">
        <f t="shared" si="30"/>
        <v>0</v>
      </c>
      <c r="H109" s="106"/>
      <c r="I109" s="45"/>
      <c r="J109" s="17"/>
      <c r="K109" s="18">
        <v>0.9788</v>
      </c>
      <c r="L109" s="22">
        <f t="shared" si="31"/>
        <v>0</v>
      </c>
      <c r="M109" s="38"/>
      <c r="N109" s="24">
        <f t="shared" si="32"/>
        <v>0</v>
      </c>
      <c r="O109" s="178"/>
      <c r="P109" s="18">
        <f t="shared" si="33"/>
        <v>0.97860000000000003</v>
      </c>
      <c r="Q109" s="179">
        <f t="shared" si="34"/>
        <v>2.1399999999999975E-2</v>
      </c>
      <c r="R109" s="28">
        <f t="shared" si="35"/>
        <v>0</v>
      </c>
      <c r="S109" s="27">
        <f t="shared" si="36"/>
        <v>0</v>
      </c>
      <c r="T109" s="26">
        <f t="shared" si="37"/>
        <v>0</v>
      </c>
    </row>
    <row r="110" spans="1:20" x14ac:dyDescent="0.25">
      <c r="A110" s="212"/>
      <c r="B110" s="29">
        <v>59</v>
      </c>
      <c r="C110" s="16" t="s">
        <v>157</v>
      </c>
      <c r="D110" s="17"/>
      <c r="E110" s="18">
        <v>0.97829999999999995</v>
      </c>
      <c r="F110" s="19">
        <f t="shared" si="29"/>
        <v>0</v>
      </c>
      <c r="G110" s="20">
        <f t="shared" si="30"/>
        <v>0</v>
      </c>
      <c r="H110" s="106"/>
      <c r="I110" s="45"/>
      <c r="J110" s="17"/>
      <c r="K110" s="30">
        <v>0.9708</v>
      </c>
      <c r="L110" s="22">
        <f t="shared" si="31"/>
        <v>0</v>
      </c>
      <c r="M110" s="38"/>
      <c r="N110" s="24">
        <f t="shared" si="32"/>
        <v>0</v>
      </c>
      <c r="O110" s="178"/>
      <c r="P110" s="18">
        <f t="shared" si="33"/>
        <v>0.97455000000000003</v>
      </c>
      <c r="Q110" s="179">
        <f t="shared" si="34"/>
        <v>2.5449999999999973E-2</v>
      </c>
      <c r="R110" s="28">
        <f t="shared" si="35"/>
        <v>0</v>
      </c>
      <c r="S110" s="27">
        <f t="shared" si="36"/>
        <v>0</v>
      </c>
      <c r="T110" s="26">
        <f t="shared" si="37"/>
        <v>0</v>
      </c>
    </row>
    <row r="111" spans="1:20" ht="26.25" x14ac:dyDescent="0.25">
      <c r="A111" s="212"/>
      <c r="B111" s="29" t="s">
        <v>141</v>
      </c>
      <c r="C111" s="16" t="s">
        <v>142</v>
      </c>
      <c r="D111" s="17"/>
      <c r="E111" s="18">
        <v>0.9476</v>
      </c>
      <c r="F111" s="19">
        <f t="shared" si="29"/>
        <v>0</v>
      </c>
      <c r="G111" s="20">
        <f t="shared" si="30"/>
        <v>0</v>
      </c>
      <c r="H111" s="106"/>
      <c r="I111" s="45"/>
      <c r="J111" s="17"/>
      <c r="K111" s="18">
        <v>0.95430000000000004</v>
      </c>
      <c r="L111" s="22">
        <f t="shared" si="31"/>
        <v>0</v>
      </c>
      <c r="M111" s="38"/>
      <c r="N111" s="24">
        <f t="shared" si="32"/>
        <v>0</v>
      </c>
      <c r="O111" s="178"/>
      <c r="P111" s="18">
        <f t="shared" si="33"/>
        <v>0.95094999999999996</v>
      </c>
      <c r="Q111" s="179">
        <f t="shared" si="34"/>
        <v>4.9050000000000038E-2</v>
      </c>
      <c r="R111" s="28">
        <f t="shared" si="35"/>
        <v>0</v>
      </c>
      <c r="S111" s="27">
        <f t="shared" si="36"/>
        <v>0</v>
      </c>
      <c r="T111" s="26">
        <f t="shared" si="37"/>
        <v>0</v>
      </c>
    </row>
    <row r="112" spans="1:20" x14ac:dyDescent="0.25">
      <c r="A112" s="212"/>
      <c r="B112" s="29" t="s">
        <v>154</v>
      </c>
      <c r="C112" s="16" t="s">
        <v>155</v>
      </c>
      <c r="D112" s="17"/>
      <c r="E112" s="18">
        <v>0.96179999999999999</v>
      </c>
      <c r="F112" s="19">
        <f t="shared" si="29"/>
        <v>0</v>
      </c>
      <c r="G112" s="20">
        <f t="shared" si="30"/>
        <v>0</v>
      </c>
      <c r="H112" s="106"/>
      <c r="I112" s="45"/>
      <c r="J112" s="17"/>
      <c r="K112" s="18">
        <v>0.96550000000000002</v>
      </c>
      <c r="L112" s="22">
        <f t="shared" si="31"/>
        <v>0</v>
      </c>
      <c r="M112" s="38"/>
      <c r="N112" s="24">
        <f t="shared" si="32"/>
        <v>0</v>
      </c>
      <c r="O112" s="178"/>
      <c r="P112" s="18">
        <f t="shared" si="33"/>
        <v>0.96365000000000001</v>
      </c>
      <c r="Q112" s="179">
        <f t="shared" si="34"/>
        <v>3.6349999999999993E-2</v>
      </c>
      <c r="R112" s="28">
        <f t="shared" si="35"/>
        <v>0</v>
      </c>
      <c r="S112" s="27">
        <f t="shared" si="36"/>
        <v>0</v>
      </c>
      <c r="T112" s="26">
        <f t="shared" si="37"/>
        <v>0</v>
      </c>
    </row>
    <row r="113" spans="1:20" x14ac:dyDescent="0.25">
      <c r="A113" s="212"/>
      <c r="B113" s="29" t="s">
        <v>161</v>
      </c>
      <c r="C113" s="16" t="s">
        <v>162</v>
      </c>
      <c r="D113" s="17"/>
      <c r="E113" s="18">
        <v>0.98080000000000001</v>
      </c>
      <c r="F113" s="19">
        <f t="shared" si="29"/>
        <v>0</v>
      </c>
      <c r="G113" s="20">
        <f t="shared" si="30"/>
        <v>0</v>
      </c>
      <c r="H113" s="106"/>
      <c r="I113" s="45"/>
      <c r="J113" s="17"/>
      <c r="K113" s="18">
        <v>0.97640000000000005</v>
      </c>
      <c r="L113" s="22">
        <f t="shared" si="31"/>
        <v>0</v>
      </c>
      <c r="M113" s="38"/>
      <c r="N113" s="24">
        <f t="shared" si="32"/>
        <v>0</v>
      </c>
      <c r="O113" s="178"/>
      <c r="P113" s="18">
        <f t="shared" si="33"/>
        <v>0.97860000000000003</v>
      </c>
      <c r="Q113" s="179">
        <f t="shared" si="34"/>
        <v>2.1399999999999975E-2</v>
      </c>
      <c r="R113" s="28">
        <f t="shared" si="35"/>
        <v>0</v>
      </c>
      <c r="S113" s="27">
        <f t="shared" si="36"/>
        <v>0</v>
      </c>
      <c r="T113" s="26">
        <f t="shared" si="37"/>
        <v>0</v>
      </c>
    </row>
    <row r="114" spans="1:20" ht="26.25" x14ac:dyDescent="0.25">
      <c r="A114" s="212"/>
      <c r="B114" s="29" t="s">
        <v>165</v>
      </c>
      <c r="C114" s="16" t="s">
        <v>166</v>
      </c>
      <c r="D114" s="17"/>
      <c r="E114" s="18">
        <v>0.98019999999999996</v>
      </c>
      <c r="F114" s="19">
        <f t="shared" si="29"/>
        <v>0</v>
      </c>
      <c r="G114" s="20">
        <f t="shared" si="30"/>
        <v>0</v>
      </c>
      <c r="H114" s="106"/>
      <c r="I114" s="45"/>
      <c r="J114" s="17"/>
      <c r="K114" s="18">
        <v>0.98219999999999996</v>
      </c>
      <c r="L114" s="22">
        <f t="shared" si="31"/>
        <v>0</v>
      </c>
      <c r="M114" s="38"/>
      <c r="N114" s="24">
        <f t="shared" si="32"/>
        <v>0</v>
      </c>
      <c r="O114" s="178"/>
      <c r="P114" s="18">
        <f t="shared" si="33"/>
        <v>0.98119999999999996</v>
      </c>
      <c r="Q114" s="179">
        <f t="shared" si="34"/>
        <v>1.8800000000000039E-2</v>
      </c>
      <c r="R114" s="28">
        <f t="shared" si="35"/>
        <v>0</v>
      </c>
      <c r="S114" s="27">
        <f t="shared" si="36"/>
        <v>0</v>
      </c>
      <c r="T114" s="26">
        <f t="shared" si="37"/>
        <v>0</v>
      </c>
    </row>
    <row r="115" spans="1:20" ht="26.25" x14ac:dyDescent="0.25">
      <c r="A115" s="212"/>
      <c r="B115" s="29" t="s">
        <v>151</v>
      </c>
      <c r="C115" s="16" t="s">
        <v>152</v>
      </c>
      <c r="D115" s="17"/>
      <c r="E115" s="18">
        <v>0.95140000000000002</v>
      </c>
      <c r="F115" s="19">
        <f t="shared" si="29"/>
        <v>0</v>
      </c>
      <c r="G115" s="20">
        <f t="shared" si="30"/>
        <v>0</v>
      </c>
      <c r="H115" s="106"/>
      <c r="I115" s="45"/>
      <c r="J115" s="17"/>
      <c r="K115" s="18">
        <v>0.95850000000000002</v>
      </c>
      <c r="L115" s="22">
        <f t="shared" si="31"/>
        <v>0</v>
      </c>
      <c r="M115" s="38"/>
      <c r="N115" s="24">
        <f t="shared" si="32"/>
        <v>0</v>
      </c>
      <c r="O115" s="178"/>
      <c r="P115" s="18">
        <f t="shared" si="33"/>
        <v>0.95494999999999997</v>
      </c>
      <c r="Q115" s="179">
        <f t="shared" si="34"/>
        <v>4.5050000000000034E-2</v>
      </c>
      <c r="R115" s="28">
        <f t="shared" si="35"/>
        <v>0</v>
      </c>
      <c r="S115" s="27">
        <f t="shared" si="36"/>
        <v>0</v>
      </c>
      <c r="T115" s="26">
        <f t="shared" si="37"/>
        <v>0</v>
      </c>
    </row>
    <row r="116" spans="1:20" x14ac:dyDescent="0.25">
      <c r="A116" s="212"/>
      <c r="B116" s="29" t="s">
        <v>167</v>
      </c>
      <c r="C116" s="16" t="s">
        <v>168</v>
      </c>
      <c r="D116" s="17"/>
      <c r="E116" s="18">
        <v>0.95699999999999996</v>
      </c>
      <c r="F116" s="19">
        <f t="shared" si="29"/>
        <v>0</v>
      </c>
      <c r="G116" s="20">
        <f t="shared" si="30"/>
        <v>0</v>
      </c>
      <c r="H116" s="106"/>
      <c r="I116" s="45"/>
      <c r="J116" s="17"/>
      <c r="K116" s="18">
        <v>0.97950000000000004</v>
      </c>
      <c r="L116" s="22">
        <f t="shared" si="31"/>
        <v>0</v>
      </c>
      <c r="M116" s="38"/>
      <c r="N116" s="24">
        <f t="shared" si="32"/>
        <v>0</v>
      </c>
      <c r="O116" s="178"/>
      <c r="P116" s="18">
        <f t="shared" si="33"/>
        <v>0.96825000000000006</v>
      </c>
      <c r="Q116" s="179">
        <f t="shared" si="34"/>
        <v>3.1749999999999945E-2</v>
      </c>
      <c r="R116" s="28">
        <f t="shared" si="35"/>
        <v>0</v>
      </c>
      <c r="S116" s="27">
        <f t="shared" si="36"/>
        <v>0</v>
      </c>
      <c r="T116" s="26">
        <f t="shared" si="37"/>
        <v>0</v>
      </c>
    </row>
    <row r="117" spans="1:20" ht="26.25" x14ac:dyDescent="0.25">
      <c r="A117" s="212"/>
      <c r="B117" s="29">
        <v>52</v>
      </c>
      <c r="C117" s="16" t="s">
        <v>140</v>
      </c>
      <c r="D117" s="17"/>
      <c r="E117" s="18">
        <v>0.95750000000000002</v>
      </c>
      <c r="F117" s="19">
        <f t="shared" si="29"/>
        <v>0</v>
      </c>
      <c r="G117" s="20">
        <f t="shared" si="30"/>
        <v>0</v>
      </c>
      <c r="H117" s="106"/>
      <c r="I117" s="45"/>
      <c r="J117" s="17"/>
      <c r="K117" s="18">
        <v>0.97170000000000001</v>
      </c>
      <c r="L117" s="22">
        <f t="shared" si="31"/>
        <v>0</v>
      </c>
      <c r="M117" s="38"/>
      <c r="N117" s="24">
        <f t="shared" si="32"/>
        <v>0</v>
      </c>
      <c r="O117" s="178"/>
      <c r="P117" s="18">
        <f t="shared" si="33"/>
        <v>0.96460000000000001</v>
      </c>
      <c r="Q117" s="179">
        <f t="shared" si="34"/>
        <v>3.5399999999999987E-2</v>
      </c>
      <c r="R117" s="28">
        <f t="shared" si="35"/>
        <v>0</v>
      </c>
      <c r="S117" s="27">
        <f t="shared" si="36"/>
        <v>0</v>
      </c>
      <c r="T117" s="26">
        <f t="shared" si="37"/>
        <v>0</v>
      </c>
    </row>
    <row r="118" spans="1:20" ht="26.25" x14ac:dyDescent="0.25">
      <c r="A118" s="212"/>
      <c r="B118" s="29" t="s">
        <v>143</v>
      </c>
      <c r="C118" s="16" t="s">
        <v>144</v>
      </c>
      <c r="D118" s="17"/>
      <c r="E118" s="18">
        <v>0.94889999999999997</v>
      </c>
      <c r="F118" s="19">
        <f t="shared" si="29"/>
        <v>0</v>
      </c>
      <c r="G118" s="20">
        <f t="shared" si="30"/>
        <v>0</v>
      </c>
      <c r="H118" s="106"/>
      <c r="I118" s="45"/>
      <c r="J118" s="17"/>
      <c r="K118" s="18">
        <v>0.96640000000000004</v>
      </c>
      <c r="L118" s="22">
        <f t="shared" si="31"/>
        <v>0</v>
      </c>
      <c r="M118" s="38"/>
      <c r="N118" s="24">
        <f t="shared" si="32"/>
        <v>0</v>
      </c>
      <c r="O118" s="178"/>
      <c r="P118" s="18">
        <f t="shared" si="33"/>
        <v>0.95765</v>
      </c>
      <c r="Q118" s="179">
        <f t="shared" si="34"/>
        <v>4.2349999999999999E-2</v>
      </c>
      <c r="R118" s="28">
        <f t="shared" si="35"/>
        <v>0</v>
      </c>
      <c r="S118" s="27">
        <f t="shared" si="36"/>
        <v>0</v>
      </c>
      <c r="T118" s="26">
        <f t="shared" si="37"/>
        <v>0</v>
      </c>
    </row>
    <row r="119" spans="1:20" ht="26.25" x14ac:dyDescent="0.25">
      <c r="A119" s="212"/>
      <c r="B119" s="29">
        <v>146</v>
      </c>
      <c r="C119" s="16" t="s">
        <v>171</v>
      </c>
      <c r="D119" s="44"/>
      <c r="E119" s="18">
        <v>0.96840000000000004</v>
      </c>
      <c r="F119" s="19">
        <f t="shared" si="29"/>
        <v>0</v>
      </c>
      <c r="G119" s="20">
        <f t="shared" si="30"/>
        <v>0</v>
      </c>
      <c r="H119" s="106"/>
      <c r="I119" s="36"/>
      <c r="J119" s="50"/>
      <c r="K119" s="18">
        <v>0.98380000000000001</v>
      </c>
      <c r="L119" s="22">
        <f t="shared" si="31"/>
        <v>0</v>
      </c>
      <c r="M119" s="38"/>
      <c r="N119" s="24">
        <f t="shared" si="32"/>
        <v>0</v>
      </c>
      <c r="O119" s="178"/>
      <c r="P119" s="18">
        <f t="shared" si="33"/>
        <v>0.97609999999999997</v>
      </c>
      <c r="Q119" s="179">
        <f t="shared" si="34"/>
        <v>2.3900000000000032E-2</v>
      </c>
      <c r="R119" s="28">
        <f t="shared" si="35"/>
        <v>0</v>
      </c>
      <c r="S119" s="27">
        <f t="shared" si="36"/>
        <v>0</v>
      </c>
      <c r="T119" s="26">
        <f t="shared" si="37"/>
        <v>0</v>
      </c>
    </row>
    <row r="120" spans="1:20" ht="26.25" x14ac:dyDescent="0.25">
      <c r="A120" s="212"/>
      <c r="B120" s="29" t="s">
        <v>149</v>
      </c>
      <c r="C120" s="16" t="s">
        <v>150</v>
      </c>
      <c r="D120" s="17"/>
      <c r="E120" s="18">
        <v>0.95530000000000004</v>
      </c>
      <c r="F120" s="19">
        <f t="shared" si="29"/>
        <v>0</v>
      </c>
      <c r="G120" s="20">
        <f t="shared" si="30"/>
        <v>0</v>
      </c>
      <c r="H120" s="106"/>
      <c r="I120" s="45"/>
      <c r="J120" s="17"/>
      <c r="K120" s="18">
        <v>0.97250000000000003</v>
      </c>
      <c r="L120" s="22">
        <f t="shared" si="31"/>
        <v>0</v>
      </c>
      <c r="M120" s="38"/>
      <c r="N120" s="24">
        <f t="shared" si="32"/>
        <v>0</v>
      </c>
      <c r="O120" s="178"/>
      <c r="P120" s="18">
        <f t="shared" si="33"/>
        <v>0.96389999999999998</v>
      </c>
      <c r="Q120" s="179">
        <f t="shared" si="34"/>
        <v>3.6100000000000021E-2</v>
      </c>
      <c r="R120" s="28">
        <f t="shared" si="35"/>
        <v>0</v>
      </c>
      <c r="S120" s="27">
        <f t="shared" si="36"/>
        <v>0</v>
      </c>
      <c r="T120" s="26">
        <f t="shared" si="37"/>
        <v>0</v>
      </c>
    </row>
    <row r="121" spans="1:20" ht="26.25" x14ac:dyDescent="0.25">
      <c r="A121" s="212"/>
      <c r="B121" s="29" t="s">
        <v>163</v>
      </c>
      <c r="C121" s="16" t="s">
        <v>164</v>
      </c>
      <c r="D121" s="17"/>
      <c r="E121" s="18">
        <v>0.98540000000000005</v>
      </c>
      <c r="F121" s="19">
        <f t="shared" si="29"/>
        <v>0</v>
      </c>
      <c r="G121" s="20">
        <f t="shared" si="30"/>
        <v>0</v>
      </c>
      <c r="H121" s="106"/>
      <c r="I121" s="45"/>
      <c r="J121" s="17"/>
      <c r="K121" s="18">
        <v>0.98360000000000003</v>
      </c>
      <c r="L121" s="22">
        <f t="shared" si="31"/>
        <v>0</v>
      </c>
      <c r="M121" s="38"/>
      <c r="N121" s="24">
        <f t="shared" si="32"/>
        <v>0</v>
      </c>
      <c r="O121" s="178"/>
      <c r="P121" s="18">
        <f t="shared" si="33"/>
        <v>0.98450000000000004</v>
      </c>
      <c r="Q121" s="179">
        <f t="shared" si="34"/>
        <v>1.5499999999999958E-2</v>
      </c>
      <c r="R121" s="28">
        <f t="shared" si="35"/>
        <v>0</v>
      </c>
      <c r="S121" s="27">
        <f t="shared" si="36"/>
        <v>0</v>
      </c>
      <c r="T121" s="26">
        <f t="shared" si="37"/>
        <v>0</v>
      </c>
    </row>
    <row r="122" spans="1:20" ht="26.25" x14ac:dyDescent="0.25">
      <c r="A122" s="212"/>
      <c r="B122" s="29" t="s">
        <v>147</v>
      </c>
      <c r="C122" s="16" t="s">
        <v>148</v>
      </c>
      <c r="D122" s="17"/>
      <c r="E122" s="30">
        <v>0.98109999999999997</v>
      </c>
      <c r="F122" s="19">
        <f t="shared" si="29"/>
        <v>0</v>
      </c>
      <c r="G122" s="20">
        <f t="shared" si="30"/>
        <v>0</v>
      </c>
      <c r="H122" s="47"/>
      <c r="I122" s="45"/>
      <c r="J122" s="17"/>
      <c r="K122" s="30">
        <v>0.9536</v>
      </c>
      <c r="L122" s="22">
        <f t="shared" si="31"/>
        <v>0</v>
      </c>
      <c r="M122" s="38"/>
      <c r="N122" s="24">
        <f t="shared" si="32"/>
        <v>0</v>
      </c>
      <c r="O122" s="178"/>
      <c r="P122" s="18">
        <f t="shared" si="33"/>
        <v>0.96734999999999993</v>
      </c>
      <c r="Q122" s="179">
        <f t="shared" si="34"/>
        <v>3.2650000000000068E-2</v>
      </c>
      <c r="R122" s="28">
        <f t="shared" si="35"/>
        <v>0</v>
      </c>
      <c r="S122" s="27">
        <f t="shared" si="36"/>
        <v>0</v>
      </c>
      <c r="T122" s="26">
        <f t="shared" si="37"/>
        <v>0</v>
      </c>
    </row>
    <row r="123" spans="1:20" x14ac:dyDescent="0.25">
      <c r="A123" s="212"/>
      <c r="B123" s="29" t="s">
        <v>329</v>
      </c>
      <c r="C123" s="16" t="s">
        <v>153</v>
      </c>
      <c r="D123" s="17"/>
      <c r="E123" s="18">
        <v>0.99960000000000004</v>
      </c>
      <c r="F123" s="19">
        <f t="shared" si="29"/>
        <v>0</v>
      </c>
      <c r="G123" s="20">
        <f t="shared" si="30"/>
        <v>0</v>
      </c>
      <c r="H123" s="106"/>
      <c r="I123" s="45"/>
      <c r="J123" s="17"/>
      <c r="K123" s="18">
        <v>0.96870000000000001</v>
      </c>
      <c r="L123" s="22">
        <f t="shared" si="31"/>
        <v>0</v>
      </c>
      <c r="M123" s="38"/>
      <c r="N123" s="24">
        <f t="shared" si="32"/>
        <v>0</v>
      </c>
      <c r="O123" s="178"/>
      <c r="P123" s="18">
        <f t="shared" si="33"/>
        <v>0.98415000000000008</v>
      </c>
      <c r="Q123" s="179">
        <f t="shared" si="34"/>
        <v>1.584999999999992E-2</v>
      </c>
      <c r="R123" s="28">
        <f t="shared" si="35"/>
        <v>0</v>
      </c>
      <c r="S123" s="27">
        <f t="shared" si="36"/>
        <v>0</v>
      </c>
      <c r="T123" s="26">
        <f t="shared" si="37"/>
        <v>0</v>
      </c>
    </row>
    <row r="124" spans="1:20" ht="26.25" x14ac:dyDescent="0.25">
      <c r="A124" s="212"/>
      <c r="B124" s="29">
        <v>140</v>
      </c>
      <c r="C124" s="16" t="s">
        <v>169</v>
      </c>
      <c r="D124" s="17"/>
      <c r="E124" s="18">
        <v>0.99880000000000002</v>
      </c>
      <c r="F124" s="19">
        <f t="shared" si="29"/>
        <v>0</v>
      </c>
      <c r="G124" s="20">
        <f t="shared" si="30"/>
        <v>0</v>
      </c>
      <c r="H124" s="106"/>
      <c r="I124" s="36"/>
      <c r="J124" s="17"/>
      <c r="K124" s="18">
        <v>0.99960000000000004</v>
      </c>
      <c r="L124" s="22">
        <f t="shared" si="31"/>
        <v>0</v>
      </c>
      <c r="M124" s="38"/>
      <c r="N124" s="24">
        <f t="shared" si="32"/>
        <v>0</v>
      </c>
      <c r="O124" s="178"/>
      <c r="P124" s="18">
        <f t="shared" si="33"/>
        <v>0.99920000000000009</v>
      </c>
      <c r="Q124" s="179">
        <f t="shared" si="34"/>
        <v>7.9999999999991189E-4</v>
      </c>
      <c r="R124" s="28">
        <f t="shared" si="35"/>
        <v>0</v>
      </c>
      <c r="S124" s="27">
        <f t="shared" si="36"/>
        <v>0</v>
      </c>
      <c r="T124" s="26">
        <f t="shared" si="37"/>
        <v>0</v>
      </c>
    </row>
    <row r="125" spans="1:20" x14ac:dyDescent="0.25">
      <c r="A125" s="212"/>
      <c r="B125" s="29"/>
      <c r="C125" s="16"/>
      <c r="D125" s="44"/>
      <c r="E125" s="18"/>
      <c r="F125" s="19"/>
      <c r="G125" s="105"/>
      <c r="H125" s="106"/>
      <c r="I125" s="45"/>
      <c r="J125" s="46"/>
      <c r="K125" s="18"/>
      <c r="L125" s="22"/>
      <c r="M125" s="37"/>
      <c r="N125" s="108"/>
      <c r="O125" s="106"/>
      <c r="P125" s="18"/>
      <c r="Q125" s="179"/>
      <c r="R125" s="28"/>
      <c r="S125" s="27"/>
      <c r="T125" s="26"/>
    </row>
    <row r="126" spans="1:20" x14ac:dyDescent="0.25">
      <c r="A126" s="212"/>
      <c r="B126" s="29"/>
      <c r="C126" s="16"/>
      <c r="D126" s="44"/>
      <c r="E126" s="18"/>
      <c r="F126" s="19"/>
      <c r="G126" s="105"/>
      <c r="H126" s="106"/>
      <c r="I126" s="48"/>
      <c r="J126" s="46"/>
      <c r="K126" s="18"/>
      <c r="L126" s="22"/>
      <c r="M126" s="37"/>
      <c r="N126" s="108"/>
      <c r="O126" s="106"/>
      <c r="P126" s="18"/>
      <c r="Q126" s="179"/>
      <c r="R126" s="119"/>
      <c r="S126" s="27"/>
      <c r="T126" s="26"/>
    </row>
    <row r="127" spans="1:20" x14ac:dyDescent="0.25">
      <c r="A127" s="112"/>
      <c r="B127" s="29"/>
      <c r="C127" s="16"/>
      <c r="D127" s="44"/>
      <c r="E127" s="18"/>
      <c r="F127" s="19"/>
      <c r="G127" s="105"/>
      <c r="H127" s="106"/>
      <c r="I127" s="48"/>
      <c r="J127" s="46"/>
      <c r="K127" s="18"/>
      <c r="L127" s="22"/>
      <c r="M127" s="37"/>
      <c r="N127" s="108"/>
      <c r="O127" s="106"/>
      <c r="P127" s="18"/>
      <c r="Q127" s="179"/>
      <c r="R127" s="28"/>
      <c r="S127" s="27"/>
      <c r="T127" s="26"/>
    </row>
    <row r="128" spans="1:20" x14ac:dyDescent="0.25">
      <c r="A128" s="212" t="s">
        <v>333</v>
      </c>
      <c r="B128" s="29" t="s">
        <v>179</v>
      </c>
      <c r="C128" s="16" t="s">
        <v>180</v>
      </c>
      <c r="D128" s="17"/>
      <c r="E128" s="18">
        <v>0.9506</v>
      </c>
      <c r="F128" s="19">
        <f t="shared" ref="F128:F158" si="38">D128*E128</f>
        <v>0</v>
      </c>
      <c r="G128" s="20">
        <f t="shared" ref="G128:G158" si="39">D128-F128</f>
        <v>0</v>
      </c>
      <c r="H128" s="106"/>
      <c r="I128" s="45"/>
      <c r="J128" s="17"/>
      <c r="K128" s="18">
        <v>0.94320000000000004</v>
      </c>
      <c r="L128" s="22">
        <f t="shared" ref="L128:L158" si="40">J128*K128</f>
        <v>0</v>
      </c>
      <c r="M128" s="23"/>
      <c r="N128" s="24">
        <f t="shared" ref="N128:N158" si="41">J128-L128</f>
        <v>0</v>
      </c>
      <c r="O128" s="178"/>
      <c r="P128" s="18">
        <f t="shared" ref="P128:P158" si="42">(E128+K128)/2</f>
        <v>0.94690000000000007</v>
      </c>
      <c r="Q128" s="179">
        <f t="shared" ref="Q128:Q158" si="43">(1-P128)</f>
        <v>5.3099999999999925E-2</v>
      </c>
      <c r="R128" s="28">
        <f t="shared" ref="R128:R158" si="44">(G128+N128)/2</f>
        <v>0</v>
      </c>
      <c r="S128" s="27">
        <f t="shared" ref="S128:S158" si="45">G128+N128</f>
        <v>0</v>
      </c>
      <c r="T128" s="26">
        <f t="shared" ref="T128:T158" si="46">((D128+J128)/2)</f>
        <v>0</v>
      </c>
    </row>
    <row r="129" spans="1:20" ht="26.25" x14ac:dyDescent="0.25">
      <c r="A129" s="212"/>
      <c r="B129" s="29" t="s">
        <v>198</v>
      </c>
      <c r="C129" s="16" t="s">
        <v>199</v>
      </c>
      <c r="D129" s="17"/>
      <c r="E129" s="18">
        <v>0.93940000000000001</v>
      </c>
      <c r="F129" s="19">
        <f t="shared" si="38"/>
        <v>0</v>
      </c>
      <c r="G129" s="20">
        <f t="shared" si="39"/>
        <v>0</v>
      </c>
      <c r="H129" s="106"/>
      <c r="I129" s="45"/>
      <c r="J129" s="17"/>
      <c r="K129" s="18">
        <v>0.95389999999999997</v>
      </c>
      <c r="L129" s="22">
        <f t="shared" si="40"/>
        <v>0</v>
      </c>
      <c r="M129" s="23"/>
      <c r="N129" s="24">
        <f t="shared" si="41"/>
        <v>0</v>
      </c>
      <c r="O129" s="178"/>
      <c r="P129" s="18">
        <f t="shared" si="42"/>
        <v>0.94664999999999999</v>
      </c>
      <c r="Q129" s="179">
        <f t="shared" si="43"/>
        <v>5.3350000000000009E-2</v>
      </c>
      <c r="R129" s="28">
        <f t="shared" si="44"/>
        <v>0</v>
      </c>
      <c r="S129" s="27">
        <f t="shared" si="45"/>
        <v>0</v>
      </c>
      <c r="T129" s="26">
        <f t="shared" si="46"/>
        <v>0</v>
      </c>
    </row>
    <row r="130" spans="1:20" ht="26.25" x14ac:dyDescent="0.25">
      <c r="A130" s="212"/>
      <c r="B130" s="29" t="s">
        <v>206</v>
      </c>
      <c r="C130" s="16" t="s">
        <v>207</v>
      </c>
      <c r="D130" s="17"/>
      <c r="E130" s="18">
        <v>0.93569999999999998</v>
      </c>
      <c r="F130" s="19">
        <f t="shared" si="38"/>
        <v>0</v>
      </c>
      <c r="G130" s="20">
        <f t="shared" si="39"/>
        <v>0</v>
      </c>
      <c r="H130" s="106"/>
      <c r="I130" s="45"/>
      <c r="J130" s="17"/>
      <c r="K130" s="18">
        <v>0.96079999999999999</v>
      </c>
      <c r="L130" s="22">
        <f t="shared" si="40"/>
        <v>0</v>
      </c>
      <c r="M130" s="23"/>
      <c r="N130" s="24">
        <f t="shared" si="41"/>
        <v>0</v>
      </c>
      <c r="O130" s="178"/>
      <c r="P130" s="18">
        <f t="shared" si="42"/>
        <v>0.94825000000000004</v>
      </c>
      <c r="Q130" s="179">
        <f t="shared" si="43"/>
        <v>5.1749999999999963E-2</v>
      </c>
      <c r="R130" s="28">
        <f t="shared" si="44"/>
        <v>0</v>
      </c>
      <c r="S130" s="27">
        <f t="shared" si="45"/>
        <v>0</v>
      </c>
      <c r="T130" s="26">
        <f t="shared" si="46"/>
        <v>0</v>
      </c>
    </row>
    <row r="131" spans="1:20" x14ac:dyDescent="0.25">
      <c r="A131" s="212"/>
      <c r="B131" s="29" t="s">
        <v>204</v>
      </c>
      <c r="C131" s="16" t="s">
        <v>205</v>
      </c>
      <c r="D131" s="17"/>
      <c r="E131" s="18">
        <v>0.94669999999999999</v>
      </c>
      <c r="F131" s="19">
        <f t="shared" si="38"/>
        <v>0</v>
      </c>
      <c r="G131" s="20">
        <f t="shared" si="39"/>
        <v>0</v>
      </c>
      <c r="H131" s="106"/>
      <c r="I131" s="45"/>
      <c r="J131" s="17"/>
      <c r="K131" s="18">
        <v>0.94940000000000002</v>
      </c>
      <c r="L131" s="22">
        <f t="shared" si="40"/>
        <v>0</v>
      </c>
      <c r="M131" s="23"/>
      <c r="N131" s="24">
        <f t="shared" si="41"/>
        <v>0</v>
      </c>
      <c r="O131" s="178"/>
      <c r="P131" s="18">
        <f t="shared" si="42"/>
        <v>0.94805000000000006</v>
      </c>
      <c r="Q131" s="179">
        <f t="shared" si="43"/>
        <v>5.1949999999999941E-2</v>
      </c>
      <c r="R131" s="28">
        <f t="shared" si="44"/>
        <v>0</v>
      </c>
      <c r="S131" s="27">
        <f t="shared" si="45"/>
        <v>0</v>
      </c>
      <c r="T131" s="26">
        <f t="shared" si="46"/>
        <v>0</v>
      </c>
    </row>
    <row r="132" spans="1:20" x14ac:dyDescent="0.25">
      <c r="A132" s="212"/>
      <c r="B132" s="29" t="s">
        <v>185</v>
      </c>
      <c r="C132" s="16" t="s">
        <v>186</v>
      </c>
      <c r="D132" s="17"/>
      <c r="E132" s="18">
        <v>0.94340000000000002</v>
      </c>
      <c r="F132" s="19">
        <f t="shared" si="38"/>
        <v>0</v>
      </c>
      <c r="G132" s="20">
        <f t="shared" si="39"/>
        <v>0</v>
      </c>
      <c r="H132" s="106"/>
      <c r="I132" s="45"/>
      <c r="J132" s="17"/>
      <c r="K132" s="18">
        <v>0.94799999999999995</v>
      </c>
      <c r="L132" s="22">
        <f t="shared" si="40"/>
        <v>0</v>
      </c>
      <c r="M132" s="23"/>
      <c r="N132" s="24">
        <f t="shared" si="41"/>
        <v>0</v>
      </c>
      <c r="O132" s="178"/>
      <c r="P132" s="18">
        <f t="shared" si="42"/>
        <v>0.94569999999999999</v>
      </c>
      <c r="Q132" s="179">
        <f t="shared" si="43"/>
        <v>5.4300000000000015E-2</v>
      </c>
      <c r="R132" s="28">
        <f t="shared" si="44"/>
        <v>0</v>
      </c>
      <c r="S132" s="27">
        <f t="shared" si="45"/>
        <v>0</v>
      </c>
      <c r="T132" s="26">
        <f t="shared" si="46"/>
        <v>0</v>
      </c>
    </row>
    <row r="133" spans="1:20" ht="26.25" x14ac:dyDescent="0.25">
      <c r="A133" s="212"/>
      <c r="B133" s="29" t="s">
        <v>189</v>
      </c>
      <c r="C133" s="16" t="s">
        <v>190</v>
      </c>
      <c r="D133" s="17"/>
      <c r="E133" s="18">
        <v>0.95840000000000003</v>
      </c>
      <c r="F133" s="19">
        <f t="shared" si="38"/>
        <v>0</v>
      </c>
      <c r="G133" s="20">
        <f t="shared" si="39"/>
        <v>0</v>
      </c>
      <c r="H133" s="106"/>
      <c r="I133" s="45"/>
      <c r="J133" s="17"/>
      <c r="K133" s="18">
        <v>0.94899999999999995</v>
      </c>
      <c r="L133" s="22">
        <f t="shared" si="40"/>
        <v>0</v>
      </c>
      <c r="M133" s="23"/>
      <c r="N133" s="24">
        <f t="shared" si="41"/>
        <v>0</v>
      </c>
      <c r="O133" s="178"/>
      <c r="P133" s="18">
        <f t="shared" si="42"/>
        <v>0.95369999999999999</v>
      </c>
      <c r="Q133" s="179">
        <f t="shared" si="43"/>
        <v>4.6300000000000008E-2</v>
      </c>
      <c r="R133" s="28">
        <f t="shared" si="44"/>
        <v>0</v>
      </c>
      <c r="S133" s="27">
        <f t="shared" si="45"/>
        <v>0</v>
      </c>
      <c r="T133" s="26">
        <f t="shared" si="46"/>
        <v>0</v>
      </c>
    </row>
    <row r="134" spans="1:20" x14ac:dyDescent="0.25">
      <c r="A134" s="212"/>
      <c r="B134" s="29" t="s">
        <v>191</v>
      </c>
      <c r="C134" s="16" t="s">
        <v>192</v>
      </c>
      <c r="D134" s="17"/>
      <c r="E134" s="18">
        <v>0.92889999999999995</v>
      </c>
      <c r="F134" s="19">
        <f t="shared" si="38"/>
        <v>0</v>
      </c>
      <c r="G134" s="20">
        <f t="shared" si="39"/>
        <v>0</v>
      </c>
      <c r="H134" s="106"/>
      <c r="I134" s="45"/>
      <c r="J134" s="17"/>
      <c r="K134" s="18">
        <v>0.95879999999999999</v>
      </c>
      <c r="L134" s="22">
        <f t="shared" si="40"/>
        <v>0</v>
      </c>
      <c r="M134" s="23"/>
      <c r="N134" s="24">
        <f t="shared" si="41"/>
        <v>0</v>
      </c>
      <c r="O134" s="178"/>
      <c r="P134" s="18">
        <f t="shared" si="42"/>
        <v>0.94384999999999997</v>
      </c>
      <c r="Q134" s="179">
        <f t="shared" si="43"/>
        <v>5.6150000000000033E-2</v>
      </c>
      <c r="R134" s="28">
        <f t="shared" si="44"/>
        <v>0</v>
      </c>
      <c r="S134" s="27">
        <f t="shared" si="45"/>
        <v>0</v>
      </c>
      <c r="T134" s="26">
        <f t="shared" si="46"/>
        <v>0</v>
      </c>
    </row>
    <row r="135" spans="1:20" x14ac:dyDescent="0.25">
      <c r="A135" s="212"/>
      <c r="B135" s="29" t="s">
        <v>335</v>
      </c>
      <c r="C135" s="16" t="s">
        <v>197</v>
      </c>
      <c r="D135" s="17"/>
      <c r="E135" s="18">
        <v>0.95230000000000004</v>
      </c>
      <c r="F135" s="19">
        <f t="shared" si="38"/>
        <v>0</v>
      </c>
      <c r="G135" s="20">
        <f t="shared" si="39"/>
        <v>0</v>
      </c>
      <c r="H135" s="106"/>
      <c r="I135" s="45"/>
      <c r="J135" s="17"/>
      <c r="K135" s="18">
        <v>0.90820000000000001</v>
      </c>
      <c r="L135" s="22">
        <f t="shared" si="40"/>
        <v>0</v>
      </c>
      <c r="M135" s="23"/>
      <c r="N135" s="24">
        <f t="shared" si="41"/>
        <v>0</v>
      </c>
      <c r="O135" s="178"/>
      <c r="P135" s="18">
        <f t="shared" si="42"/>
        <v>0.93025000000000002</v>
      </c>
      <c r="Q135" s="179">
        <f t="shared" si="43"/>
        <v>6.9749999999999979E-2</v>
      </c>
      <c r="R135" s="28">
        <f t="shared" si="44"/>
        <v>0</v>
      </c>
      <c r="S135" s="27">
        <f t="shared" si="45"/>
        <v>0</v>
      </c>
      <c r="T135" s="26">
        <f t="shared" si="46"/>
        <v>0</v>
      </c>
    </row>
    <row r="136" spans="1:20" ht="26.25" x14ac:dyDescent="0.25">
      <c r="A136" s="212"/>
      <c r="B136" s="29" t="s">
        <v>177</v>
      </c>
      <c r="C136" s="16" t="s">
        <v>178</v>
      </c>
      <c r="D136" s="17"/>
      <c r="E136" s="18">
        <v>0.96089999999999998</v>
      </c>
      <c r="F136" s="19">
        <f t="shared" si="38"/>
        <v>0</v>
      </c>
      <c r="G136" s="20">
        <f t="shared" si="39"/>
        <v>0</v>
      </c>
      <c r="H136" s="106"/>
      <c r="I136" s="45"/>
      <c r="J136" s="17"/>
      <c r="K136" s="18">
        <v>0.95930000000000004</v>
      </c>
      <c r="L136" s="22">
        <f t="shared" si="40"/>
        <v>0</v>
      </c>
      <c r="M136" s="23"/>
      <c r="N136" s="24">
        <f t="shared" si="41"/>
        <v>0</v>
      </c>
      <c r="O136" s="178"/>
      <c r="P136" s="18">
        <f t="shared" si="42"/>
        <v>0.96009999999999995</v>
      </c>
      <c r="Q136" s="179">
        <f t="shared" si="43"/>
        <v>3.9900000000000047E-2</v>
      </c>
      <c r="R136" s="28">
        <f t="shared" si="44"/>
        <v>0</v>
      </c>
      <c r="S136" s="27">
        <f t="shared" si="45"/>
        <v>0</v>
      </c>
      <c r="T136" s="26">
        <f t="shared" si="46"/>
        <v>0</v>
      </c>
    </row>
    <row r="137" spans="1:20" x14ac:dyDescent="0.25">
      <c r="A137" s="212"/>
      <c r="B137" s="29" t="s">
        <v>200</v>
      </c>
      <c r="C137" s="16" t="s">
        <v>201</v>
      </c>
      <c r="D137" s="17"/>
      <c r="E137" s="18">
        <v>0.97189999999999999</v>
      </c>
      <c r="F137" s="19">
        <f t="shared" si="38"/>
        <v>0</v>
      </c>
      <c r="G137" s="20">
        <f t="shared" si="39"/>
        <v>0</v>
      </c>
      <c r="H137" s="106"/>
      <c r="I137" s="45"/>
      <c r="J137" s="17"/>
      <c r="K137" s="18">
        <v>0.96789999999999998</v>
      </c>
      <c r="L137" s="22">
        <f t="shared" si="40"/>
        <v>0</v>
      </c>
      <c r="M137" s="23"/>
      <c r="N137" s="24">
        <f t="shared" si="41"/>
        <v>0</v>
      </c>
      <c r="O137" s="178"/>
      <c r="P137" s="18">
        <f t="shared" si="42"/>
        <v>0.96989999999999998</v>
      </c>
      <c r="Q137" s="179">
        <f t="shared" si="43"/>
        <v>3.0100000000000016E-2</v>
      </c>
      <c r="R137" s="28">
        <f t="shared" si="44"/>
        <v>0</v>
      </c>
      <c r="S137" s="27">
        <f t="shared" si="45"/>
        <v>0</v>
      </c>
      <c r="T137" s="26">
        <f t="shared" si="46"/>
        <v>0</v>
      </c>
    </row>
    <row r="138" spans="1:20" x14ac:dyDescent="0.25">
      <c r="A138" s="212"/>
      <c r="B138" s="29">
        <v>66</v>
      </c>
      <c r="C138" s="16" t="s">
        <v>172</v>
      </c>
      <c r="D138" s="17"/>
      <c r="E138" s="18">
        <v>0.96189999999999998</v>
      </c>
      <c r="F138" s="19">
        <f t="shared" si="38"/>
        <v>0</v>
      </c>
      <c r="G138" s="20">
        <f t="shared" si="39"/>
        <v>0</v>
      </c>
      <c r="H138" s="106"/>
      <c r="I138" s="45"/>
      <c r="J138" s="17"/>
      <c r="K138" s="18">
        <v>0.96589999999999998</v>
      </c>
      <c r="L138" s="22">
        <f t="shared" si="40"/>
        <v>0</v>
      </c>
      <c r="M138" s="23"/>
      <c r="N138" s="24">
        <f t="shared" si="41"/>
        <v>0</v>
      </c>
      <c r="O138" s="178"/>
      <c r="P138" s="18">
        <f t="shared" si="42"/>
        <v>0.96389999999999998</v>
      </c>
      <c r="Q138" s="179">
        <f t="shared" si="43"/>
        <v>3.6100000000000021E-2</v>
      </c>
      <c r="R138" s="28">
        <f t="shared" si="44"/>
        <v>0</v>
      </c>
      <c r="S138" s="27">
        <f t="shared" si="45"/>
        <v>0</v>
      </c>
      <c r="T138" s="26">
        <f t="shared" si="46"/>
        <v>0</v>
      </c>
    </row>
    <row r="139" spans="1:20" x14ac:dyDescent="0.25">
      <c r="A139" s="212"/>
      <c r="B139" s="29" t="s">
        <v>181</v>
      </c>
      <c r="C139" s="16" t="s">
        <v>182</v>
      </c>
      <c r="D139" s="180"/>
      <c r="E139" s="18">
        <v>0.98089999999999999</v>
      </c>
      <c r="F139" s="19">
        <f t="shared" si="38"/>
        <v>0</v>
      </c>
      <c r="G139" s="20">
        <f t="shared" si="39"/>
        <v>0</v>
      </c>
      <c r="H139" s="106"/>
      <c r="I139" s="45"/>
      <c r="J139" s="180"/>
      <c r="K139" s="18">
        <v>0.98640000000000005</v>
      </c>
      <c r="L139" s="22">
        <f t="shared" si="40"/>
        <v>0</v>
      </c>
      <c r="M139" s="51"/>
      <c r="N139" s="24">
        <f t="shared" si="41"/>
        <v>0</v>
      </c>
      <c r="O139" s="178"/>
      <c r="P139" s="18">
        <f t="shared" si="42"/>
        <v>0.98365000000000002</v>
      </c>
      <c r="Q139" s="179">
        <f t="shared" si="43"/>
        <v>1.6349999999999976E-2</v>
      </c>
      <c r="R139" s="28">
        <f t="shared" si="44"/>
        <v>0</v>
      </c>
      <c r="S139" s="27">
        <f t="shared" si="45"/>
        <v>0</v>
      </c>
      <c r="T139" s="26">
        <f t="shared" si="46"/>
        <v>0</v>
      </c>
    </row>
    <row r="140" spans="1:20" ht="26.25" x14ac:dyDescent="0.25">
      <c r="A140" s="212"/>
      <c r="B140" s="29" t="s">
        <v>195</v>
      </c>
      <c r="C140" s="16" t="s">
        <v>196</v>
      </c>
      <c r="D140" s="17"/>
      <c r="E140" s="18">
        <v>0.97750000000000004</v>
      </c>
      <c r="F140" s="19">
        <f t="shared" si="38"/>
        <v>0</v>
      </c>
      <c r="G140" s="20">
        <f t="shared" si="39"/>
        <v>0</v>
      </c>
      <c r="H140" s="106"/>
      <c r="I140" s="45"/>
      <c r="J140" s="17"/>
      <c r="K140" s="18">
        <v>0.98050000000000004</v>
      </c>
      <c r="L140" s="22">
        <f t="shared" si="40"/>
        <v>0</v>
      </c>
      <c r="M140" s="23"/>
      <c r="N140" s="24">
        <f t="shared" si="41"/>
        <v>0</v>
      </c>
      <c r="O140" s="178"/>
      <c r="P140" s="18">
        <f t="shared" si="42"/>
        <v>0.97900000000000009</v>
      </c>
      <c r="Q140" s="179">
        <f t="shared" si="43"/>
        <v>2.0999999999999908E-2</v>
      </c>
      <c r="R140" s="28">
        <f t="shared" si="44"/>
        <v>0</v>
      </c>
      <c r="S140" s="27">
        <f t="shared" si="45"/>
        <v>0</v>
      </c>
      <c r="T140" s="26">
        <f t="shared" si="46"/>
        <v>0</v>
      </c>
    </row>
    <row r="141" spans="1:20" ht="26.25" x14ac:dyDescent="0.25">
      <c r="A141" s="212"/>
      <c r="B141" s="29" t="s">
        <v>183</v>
      </c>
      <c r="C141" s="16" t="s">
        <v>184</v>
      </c>
      <c r="D141" s="17"/>
      <c r="E141" s="18">
        <v>0.98429999999999995</v>
      </c>
      <c r="F141" s="19">
        <f t="shared" si="38"/>
        <v>0</v>
      </c>
      <c r="G141" s="20">
        <f t="shared" si="39"/>
        <v>0</v>
      </c>
      <c r="H141" s="106"/>
      <c r="I141" s="45"/>
      <c r="J141" s="46"/>
      <c r="K141" s="18">
        <v>0.96109999999999995</v>
      </c>
      <c r="L141" s="22">
        <f t="shared" si="40"/>
        <v>0</v>
      </c>
      <c r="M141" s="23"/>
      <c r="N141" s="24">
        <f t="shared" si="41"/>
        <v>0</v>
      </c>
      <c r="O141" s="178"/>
      <c r="P141" s="18">
        <f t="shared" si="42"/>
        <v>0.9726999999999999</v>
      </c>
      <c r="Q141" s="179">
        <f t="shared" si="43"/>
        <v>2.7300000000000102E-2</v>
      </c>
      <c r="R141" s="28">
        <f t="shared" si="44"/>
        <v>0</v>
      </c>
      <c r="S141" s="27">
        <f t="shared" si="45"/>
        <v>0</v>
      </c>
      <c r="T141" s="26">
        <f t="shared" si="46"/>
        <v>0</v>
      </c>
    </row>
    <row r="142" spans="1:20" x14ac:dyDescent="0.25">
      <c r="A142" s="212"/>
      <c r="B142" s="29" t="s">
        <v>173</v>
      </c>
      <c r="C142" s="16" t="s">
        <v>174</v>
      </c>
      <c r="D142" s="17"/>
      <c r="E142" s="18">
        <v>0.97840000000000005</v>
      </c>
      <c r="F142" s="19">
        <f t="shared" si="38"/>
        <v>0</v>
      </c>
      <c r="G142" s="20">
        <f t="shared" si="39"/>
        <v>0</v>
      </c>
      <c r="H142" s="106"/>
      <c r="I142" s="45"/>
      <c r="J142" s="17"/>
      <c r="K142" s="18">
        <v>0.98729999999999996</v>
      </c>
      <c r="L142" s="22">
        <f t="shared" si="40"/>
        <v>0</v>
      </c>
      <c r="M142" s="23"/>
      <c r="N142" s="24">
        <f t="shared" si="41"/>
        <v>0</v>
      </c>
      <c r="O142" s="178"/>
      <c r="P142" s="18">
        <f t="shared" si="42"/>
        <v>0.98285</v>
      </c>
      <c r="Q142" s="179">
        <f t="shared" si="43"/>
        <v>1.7149999999999999E-2</v>
      </c>
      <c r="R142" s="28">
        <f t="shared" si="44"/>
        <v>0</v>
      </c>
      <c r="S142" s="27">
        <f t="shared" si="45"/>
        <v>0</v>
      </c>
      <c r="T142" s="26">
        <f t="shared" si="46"/>
        <v>0</v>
      </c>
    </row>
    <row r="143" spans="1:20" x14ac:dyDescent="0.25">
      <c r="A143" s="212"/>
      <c r="B143" s="29" t="s">
        <v>202</v>
      </c>
      <c r="C143" s="16" t="s">
        <v>203</v>
      </c>
      <c r="D143" s="17"/>
      <c r="E143" s="18">
        <v>0.98299999999999998</v>
      </c>
      <c r="F143" s="19">
        <f t="shared" si="38"/>
        <v>0</v>
      </c>
      <c r="G143" s="20">
        <f t="shared" si="39"/>
        <v>0</v>
      </c>
      <c r="H143" s="106"/>
      <c r="I143" s="45"/>
      <c r="J143" s="17"/>
      <c r="K143" s="18">
        <v>0.97019999999999995</v>
      </c>
      <c r="L143" s="22">
        <f t="shared" si="40"/>
        <v>0</v>
      </c>
      <c r="M143" s="23"/>
      <c r="N143" s="24">
        <f t="shared" si="41"/>
        <v>0</v>
      </c>
      <c r="O143" s="178"/>
      <c r="P143" s="18">
        <f t="shared" si="42"/>
        <v>0.97659999999999991</v>
      </c>
      <c r="Q143" s="179">
        <f t="shared" si="43"/>
        <v>2.3400000000000087E-2</v>
      </c>
      <c r="R143" s="28">
        <f t="shared" si="44"/>
        <v>0</v>
      </c>
      <c r="S143" s="27">
        <f t="shared" si="45"/>
        <v>0</v>
      </c>
      <c r="T143" s="26">
        <f t="shared" si="46"/>
        <v>0</v>
      </c>
    </row>
    <row r="144" spans="1:20" ht="26.25" x14ac:dyDescent="0.25">
      <c r="A144" s="212"/>
      <c r="B144" s="29" t="s">
        <v>187</v>
      </c>
      <c r="C144" s="16" t="s">
        <v>188</v>
      </c>
      <c r="D144" s="17"/>
      <c r="E144" s="30">
        <v>0.97419999999999995</v>
      </c>
      <c r="F144" s="19">
        <f t="shared" si="38"/>
        <v>0</v>
      </c>
      <c r="G144" s="20">
        <f t="shared" si="39"/>
        <v>0</v>
      </c>
      <c r="H144" s="47"/>
      <c r="I144" s="45"/>
      <c r="J144" s="17"/>
      <c r="K144" s="30">
        <v>0.97919999999999996</v>
      </c>
      <c r="L144" s="22">
        <f t="shared" si="40"/>
        <v>0</v>
      </c>
      <c r="M144" s="23"/>
      <c r="N144" s="24">
        <f t="shared" si="41"/>
        <v>0</v>
      </c>
      <c r="O144" s="178"/>
      <c r="P144" s="18">
        <f t="shared" si="42"/>
        <v>0.9766999999999999</v>
      </c>
      <c r="Q144" s="179">
        <f t="shared" si="43"/>
        <v>2.3300000000000098E-2</v>
      </c>
      <c r="R144" s="28">
        <f t="shared" si="44"/>
        <v>0</v>
      </c>
      <c r="S144" s="27">
        <f t="shared" si="45"/>
        <v>0</v>
      </c>
      <c r="T144" s="26">
        <f t="shared" si="46"/>
        <v>0</v>
      </c>
    </row>
    <row r="145" spans="1:20" ht="26.25" x14ac:dyDescent="0.25">
      <c r="A145" s="212"/>
      <c r="B145" s="29" t="s">
        <v>336</v>
      </c>
      <c r="C145" s="16" t="s">
        <v>212</v>
      </c>
      <c r="D145" s="17"/>
      <c r="E145" s="18">
        <v>0.97850000000000004</v>
      </c>
      <c r="F145" s="19">
        <f t="shared" si="38"/>
        <v>0</v>
      </c>
      <c r="G145" s="20">
        <f t="shared" si="39"/>
        <v>0</v>
      </c>
      <c r="H145" s="106"/>
      <c r="I145" s="45"/>
      <c r="J145" s="17"/>
      <c r="K145" s="18">
        <v>0.97719999999999996</v>
      </c>
      <c r="L145" s="22">
        <f t="shared" si="40"/>
        <v>0</v>
      </c>
      <c r="M145" s="23"/>
      <c r="N145" s="24">
        <f t="shared" si="41"/>
        <v>0</v>
      </c>
      <c r="O145" s="178"/>
      <c r="P145" s="18">
        <f t="shared" si="42"/>
        <v>0.97785</v>
      </c>
      <c r="Q145" s="179">
        <f t="shared" si="43"/>
        <v>2.2150000000000003E-2</v>
      </c>
      <c r="R145" s="28">
        <f t="shared" si="44"/>
        <v>0</v>
      </c>
      <c r="S145" s="27">
        <f t="shared" si="45"/>
        <v>0</v>
      </c>
      <c r="T145" s="26">
        <f t="shared" si="46"/>
        <v>0</v>
      </c>
    </row>
    <row r="146" spans="1:20" ht="26.25" x14ac:dyDescent="0.25">
      <c r="A146" s="212"/>
      <c r="B146" s="29">
        <v>143</v>
      </c>
      <c r="C146" s="16" t="s">
        <v>222</v>
      </c>
      <c r="D146" s="17"/>
      <c r="E146" s="18">
        <v>0.98799999999999999</v>
      </c>
      <c r="F146" s="19">
        <f t="shared" si="38"/>
        <v>0</v>
      </c>
      <c r="G146" s="20">
        <f t="shared" si="39"/>
        <v>0</v>
      </c>
      <c r="H146" s="106"/>
      <c r="I146" s="36"/>
      <c r="J146" s="17"/>
      <c r="K146" s="18">
        <v>0.95660000000000001</v>
      </c>
      <c r="L146" s="22">
        <f t="shared" si="40"/>
        <v>0</v>
      </c>
      <c r="M146" s="52"/>
      <c r="N146" s="24">
        <f t="shared" si="41"/>
        <v>0</v>
      </c>
      <c r="O146" s="178"/>
      <c r="P146" s="18">
        <f t="shared" si="42"/>
        <v>0.97229999999999994</v>
      </c>
      <c r="Q146" s="179">
        <f t="shared" si="43"/>
        <v>2.7700000000000058E-2</v>
      </c>
      <c r="R146" s="28">
        <f t="shared" si="44"/>
        <v>0</v>
      </c>
      <c r="S146" s="27">
        <f t="shared" si="45"/>
        <v>0</v>
      </c>
      <c r="T146" s="26">
        <f t="shared" si="46"/>
        <v>0</v>
      </c>
    </row>
    <row r="147" spans="1:20" ht="26.25" x14ac:dyDescent="0.25">
      <c r="A147" s="212"/>
      <c r="B147" s="29" t="s">
        <v>213</v>
      </c>
      <c r="C147" s="16" t="s">
        <v>214</v>
      </c>
      <c r="D147" s="17"/>
      <c r="E147" s="18">
        <v>0.96630000000000005</v>
      </c>
      <c r="F147" s="19">
        <f t="shared" si="38"/>
        <v>0</v>
      </c>
      <c r="G147" s="20">
        <f t="shared" si="39"/>
        <v>0</v>
      </c>
      <c r="H147" s="106"/>
      <c r="I147" s="45"/>
      <c r="J147" s="17"/>
      <c r="K147" s="18">
        <v>0.91300000000000003</v>
      </c>
      <c r="L147" s="22">
        <f t="shared" si="40"/>
        <v>0</v>
      </c>
      <c r="M147" s="23"/>
      <c r="N147" s="24">
        <f t="shared" si="41"/>
        <v>0</v>
      </c>
      <c r="O147" s="178"/>
      <c r="P147" s="18">
        <f t="shared" si="42"/>
        <v>0.9396500000000001</v>
      </c>
      <c r="Q147" s="179">
        <f t="shared" si="43"/>
        <v>6.0349999999999904E-2</v>
      </c>
      <c r="R147" s="28">
        <f t="shared" si="44"/>
        <v>0</v>
      </c>
      <c r="S147" s="27">
        <f t="shared" si="45"/>
        <v>0</v>
      </c>
      <c r="T147" s="26">
        <f t="shared" si="46"/>
        <v>0</v>
      </c>
    </row>
    <row r="148" spans="1:20" x14ac:dyDescent="0.25">
      <c r="A148" s="212"/>
      <c r="B148" s="29" t="s">
        <v>210</v>
      </c>
      <c r="C148" s="16" t="s">
        <v>211</v>
      </c>
      <c r="D148" s="17"/>
      <c r="E148" s="18">
        <v>0.97489999999999999</v>
      </c>
      <c r="F148" s="19">
        <f t="shared" si="38"/>
        <v>0</v>
      </c>
      <c r="G148" s="20">
        <f t="shared" si="39"/>
        <v>0</v>
      </c>
      <c r="H148" s="106"/>
      <c r="I148" s="45"/>
      <c r="J148" s="17"/>
      <c r="K148" s="18">
        <v>0.96870000000000001</v>
      </c>
      <c r="L148" s="22">
        <f t="shared" si="40"/>
        <v>0</v>
      </c>
      <c r="M148" s="23"/>
      <c r="N148" s="24">
        <f t="shared" si="41"/>
        <v>0</v>
      </c>
      <c r="O148" s="178"/>
      <c r="P148" s="18">
        <f t="shared" si="42"/>
        <v>0.9718</v>
      </c>
      <c r="Q148" s="179">
        <f t="shared" si="43"/>
        <v>2.8200000000000003E-2</v>
      </c>
      <c r="R148" s="28">
        <f t="shared" si="44"/>
        <v>0</v>
      </c>
      <c r="S148" s="27">
        <f t="shared" si="45"/>
        <v>0</v>
      </c>
      <c r="T148" s="26">
        <f t="shared" si="46"/>
        <v>0</v>
      </c>
    </row>
    <row r="149" spans="1:20" x14ac:dyDescent="0.25">
      <c r="A149" s="212"/>
      <c r="B149" s="29" t="s">
        <v>208</v>
      </c>
      <c r="C149" s="16" t="s">
        <v>209</v>
      </c>
      <c r="D149" s="17"/>
      <c r="E149" s="18">
        <v>0.9788</v>
      </c>
      <c r="F149" s="19">
        <f t="shared" si="38"/>
        <v>0</v>
      </c>
      <c r="G149" s="20">
        <f t="shared" si="39"/>
        <v>0</v>
      </c>
      <c r="H149" s="106"/>
      <c r="I149" s="45"/>
      <c r="J149" s="17"/>
      <c r="K149" s="18">
        <v>0.97370000000000001</v>
      </c>
      <c r="L149" s="22">
        <f t="shared" si="40"/>
        <v>0</v>
      </c>
      <c r="M149" s="23"/>
      <c r="N149" s="24">
        <f t="shared" si="41"/>
        <v>0</v>
      </c>
      <c r="O149" s="178"/>
      <c r="P149" s="18">
        <f t="shared" si="42"/>
        <v>0.97625000000000006</v>
      </c>
      <c r="Q149" s="179">
        <f t="shared" si="43"/>
        <v>2.3749999999999938E-2</v>
      </c>
      <c r="R149" s="28">
        <f t="shared" si="44"/>
        <v>0</v>
      </c>
      <c r="S149" s="27">
        <f t="shared" si="45"/>
        <v>0</v>
      </c>
      <c r="T149" s="26">
        <f t="shared" si="46"/>
        <v>0</v>
      </c>
    </row>
    <row r="150" spans="1:20" ht="26.25" x14ac:dyDescent="0.25">
      <c r="A150" s="212"/>
      <c r="B150" s="29">
        <v>138</v>
      </c>
      <c r="C150" s="16" t="s">
        <v>219</v>
      </c>
      <c r="D150" s="17"/>
      <c r="E150" s="18">
        <v>0.98609999999999998</v>
      </c>
      <c r="F150" s="19">
        <f t="shared" si="38"/>
        <v>0</v>
      </c>
      <c r="G150" s="20">
        <f t="shared" si="39"/>
        <v>0</v>
      </c>
      <c r="H150" s="106"/>
      <c r="I150" s="36"/>
      <c r="J150" s="17"/>
      <c r="K150" s="18">
        <v>0.99970000000000003</v>
      </c>
      <c r="L150" s="22">
        <f t="shared" si="40"/>
        <v>0</v>
      </c>
      <c r="M150" s="23"/>
      <c r="N150" s="24">
        <f t="shared" si="41"/>
        <v>0</v>
      </c>
      <c r="O150" s="178"/>
      <c r="P150" s="18">
        <f t="shared" si="42"/>
        <v>0.9929</v>
      </c>
      <c r="Q150" s="179">
        <f t="shared" si="43"/>
        <v>7.0999999999999952E-3</v>
      </c>
      <c r="R150" s="28">
        <f t="shared" si="44"/>
        <v>0</v>
      </c>
      <c r="S150" s="27">
        <f t="shared" si="45"/>
        <v>0</v>
      </c>
      <c r="T150" s="26">
        <f t="shared" si="46"/>
        <v>0</v>
      </c>
    </row>
    <row r="151" spans="1:20" ht="26.25" x14ac:dyDescent="0.25">
      <c r="A151" s="212"/>
      <c r="B151" s="29">
        <v>142</v>
      </c>
      <c r="C151" s="16" t="s">
        <v>221</v>
      </c>
      <c r="D151" s="17"/>
      <c r="E151" s="18">
        <v>0.99319999999999997</v>
      </c>
      <c r="F151" s="19">
        <f t="shared" si="38"/>
        <v>0</v>
      </c>
      <c r="G151" s="20">
        <f t="shared" si="39"/>
        <v>0</v>
      </c>
      <c r="H151" s="106"/>
      <c r="I151" s="36"/>
      <c r="J151" s="17"/>
      <c r="K151" s="18">
        <v>0.99199999999999999</v>
      </c>
      <c r="L151" s="22">
        <f t="shared" si="40"/>
        <v>0</v>
      </c>
      <c r="M151" s="23"/>
      <c r="N151" s="24">
        <f t="shared" si="41"/>
        <v>0</v>
      </c>
      <c r="O151" s="178"/>
      <c r="P151" s="18">
        <f t="shared" si="42"/>
        <v>0.99259999999999993</v>
      </c>
      <c r="Q151" s="179">
        <f t="shared" si="43"/>
        <v>7.4000000000000732E-3</v>
      </c>
      <c r="R151" s="28">
        <f t="shared" si="44"/>
        <v>0</v>
      </c>
      <c r="S151" s="27">
        <f t="shared" si="45"/>
        <v>0</v>
      </c>
      <c r="T151" s="26">
        <f t="shared" si="46"/>
        <v>0</v>
      </c>
    </row>
    <row r="152" spans="1:20" x14ac:dyDescent="0.25">
      <c r="A152" s="212"/>
      <c r="B152" s="29" t="s">
        <v>193</v>
      </c>
      <c r="C152" s="16" t="s">
        <v>194</v>
      </c>
      <c r="D152" s="17"/>
      <c r="E152" s="18">
        <v>0.99329999999999996</v>
      </c>
      <c r="F152" s="19">
        <f t="shared" si="38"/>
        <v>0</v>
      </c>
      <c r="G152" s="20">
        <f t="shared" si="39"/>
        <v>0</v>
      </c>
      <c r="H152" s="106"/>
      <c r="I152" s="45"/>
      <c r="J152" s="17"/>
      <c r="K152" s="18">
        <v>0.99399999999999999</v>
      </c>
      <c r="L152" s="22">
        <f t="shared" si="40"/>
        <v>0</v>
      </c>
      <c r="M152" s="23"/>
      <c r="N152" s="24">
        <f t="shared" si="41"/>
        <v>0</v>
      </c>
      <c r="O152" s="178"/>
      <c r="P152" s="18">
        <f t="shared" si="42"/>
        <v>0.99364999999999992</v>
      </c>
      <c r="Q152" s="179">
        <f t="shared" si="43"/>
        <v>6.3500000000000778E-3</v>
      </c>
      <c r="R152" s="28">
        <f t="shared" si="44"/>
        <v>0</v>
      </c>
      <c r="S152" s="27">
        <f t="shared" si="45"/>
        <v>0</v>
      </c>
      <c r="T152" s="26">
        <f t="shared" si="46"/>
        <v>0</v>
      </c>
    </row>
    <row r="153" spans="1:20" ht="26.25" x14ac:dyDescent="0.25">
      <c r="A153" s="212"/>
      <c r="B153" s="29">
        <v>88</v>
      </c>
      <c r="C153" s="16" t="s">
        <v>215</v>
      </c>
      <c r="D153" s="17"/>
      <c r="E153" s="18">
        <v>0.99960000000000004</v>
      </c>
      <c r="F153" s="19">
        <f t="shared" si="38"/>
        <v>0</v>
      </c>
      <c r="G153" s="20">
        <f t="shared" si="39"/>
        <v>0</v>
      </c>
      <c r="H153" s="106"/>
      <c r="I153" s="45"/>
      <c r="J153" s="17"/>
      <c r="K153" s="18">
        <v>0.99809999999999999</v>
      </c>
      <c r="L153" s="22">
        <f t="shared" si="40"/>
        <v>0</v>
      </c>
      <c r="M153" s="23"/>
      <c r="N153" s="24">
        <f t="shared" si="41"/>
        <v>0</v>
      </c>
      <c r="O153" s="178"/>
      <c r="P153" s="18">
        <f t="shared" si="42"/>
        <v>0.99885000000000002</v>
      </c>
      <c r="Q153" s="179">
        <f t="shared" si="43"/>
        <v>1.1499999999999844E-3</v>
      </c>
      <c r="R153" s="28">
        <f t="shared" si="44"/>
        <v>0</v>
      </c>
      <c r="S153" s="27">
        <f t="shared" si="45"/>
        <v>0</v>
      </c>
      <c r="T153" s="26">
        <f t="shared" si="46"/>
        <v>0</v>
      </c>
    </row>
    <row r="154" spans="1:20" ht="26.25" x14ac:dyDescent="0.25">
      <c r="A154" s="212"/>
      <c r="B154" s="29">
        <v>139</v>
      </c>
      <c r="C154" s="16" t="s">
        <v>220</v>
      </c>
      <c r="D154" s="17"/>
      <c r="E154" s="18">
        <v>0.99990000000000001</v>
      </c>
      <c r="F154" s="19">
        <f t="shared" si="38"/>
        <v>0</v>
      </c>
      <c r="G154" s="20">
        <f t="shared" si="39"/>
        <v>0</v>
      </c>
      <c r="H154" s="106"/>
      <c r="I154" s="36"/>
      <c r="J154" s="17"/>
      <c r="K154" s="18">
        <v>0.99850000000000005</v>
      </c>
      <c r="L154" s="22">
        <f t="shared" si="40"/>
        <v>0</v>
      </c>
      <c r="M154" s="23"/>
      <c r="N154" s="24">
        <f t="shared" si="41"/>
        <v>0</v>
      </c>
      <c r="O154" s="178"/>
      <c r="P154" s="18">
        <f t="shared" si="42"/>
        <v>0.99920000000000009</v>
      </c>
      <c r="Q154" s="179">
        <f t="shared" si="43"/>
        <v>7.9999999999991189E-4</v>
      </c>
      <c r="R154" s="28">
        <f t="shared" si="44"/>
        <v>0</v>
      </c>
      <c r="S154" s="27">
        <f t="shared" si="45"/>
        <v>0</v>
      </c>
      <c r="T154" s="26">
        <f t="shared" si="46"/>
        <v>0</v>
      </c>
    </row>
    <row r="155" spans="1:20" ht="26.25" x14ac:dyDescent="0.25">
      <c r="A155" s="212"/>
      <c r="B155" s="29">
        <v>134</v>
      </c>
      <c r="C155" s="16" t="s">
        <v>217</v>
      </c>
      <c r="D155" s="17"/>
      <c r="E155" s="18">
        <v>0.999</v>
      </c>
      <c r="F155" s="19">
        <f t="shared" si="38"/>
        <v>0</v>
      </c>
      <c r="G155" s="20">
        <f t="shared" si="39"/>
        <v>0</v>
      </c>
      <c r="H155" s="106"/>
      <c r="I155" s="36"/>
      <c r="J155" s="17"/>
      <c r="K155" s="18">
        <v>0.999</v>
      </c>
      <c r="L155" s="22">
        <f t="shared" si="40"/>
        <v>0</v>
      </c>
      <c r="M155" s="23"/>
      <c r="N155" s="24">
        <f t="shared" si="41"/>
        <v>0</v>
      </c>
      <c r="O155" s="178"/>
      <c r="P155" s="18">
        <f t="shared" si="42"/>
        <v>0.999</v>
      </c>
      <c r="Q155" s="179">
        <f t="shared" si="43"/>
        <v>1.0000000000000009E-3</v>
      </c>
      <c r="R155" s="28">
        <f t="shared" si="44"/>
        <v>0</v>
      </c>
      <c r="S155" s="27">
        <f t="shared" si="45"/>
        <v>0</v>
      </c>
      <c r="T155" s="26">
        <f t="shared" si="46"/>
        <v>0</v>
      </c>
    </row>
    <row r="156" spans="1:20" ht="26.25" x14ac:dyDescent="0.25">
      <c r="A156" s="212"/>
      <c r="B156" s="29">
        <v>135</v>
      </c>
      <c r="C156" s="16" t="s">
        <v>218</v>
      </c>
      <c r="D156" s="17"/>
      <c r="E156" s="18">
        <v>0.99919999999999998</v>
      </c>
      <c r="F156" s="19">
        <f t="shared" si="38"/>
        <v>0</v>
      </c>
      <c r="G156" s="20">
        <f t="shared" si="39"/>
        <v>0</v>
      </c>
      <c r="H156" s="106"/>
      <c r="I156" s="36"/>
      <c r="J156" s="17"/>
      <c r="K156" s="18">
        <v>0.99929999999999997</v>
      </c>
      <c r="L156" s="22">
        <f t="shared" si="40"/>
        <v>0</v>
      </c>
      <c r="M156" s="23"/>
      <c r="N156" s="24">
        <f t="shared" si="41"/>
        <v>0</v>
      </c>
      <c r="O156" s="178"/>
      <c r="P156" s="18">
        <f t="shared" si="42"/>
        <v>0.99924999999999997</v>
      </c>
      <c r="Q156" s="179">
        <f t="shared" si="43"/>
        <v>7.5000000000002842E-4</v>
      </c>
      <c r="R156" s="28">
        <f t="shared" si="44"/>
        <v>0</v>
      </c>
      <c r="S156" s="27">
        <f t="shared" si="45"/>
        <v>0</v>
      </c>
      <c r="T156" s="26">
        <f t="shared" si="46"/>
        <v>0</v>
      </c>
    </row>
    <row r="157" spans="1:20" ht="26.25" x14ac:dyDescent="0.25">
      <c r="A157" s="212"/>
      <c r="B157" s="29">
        <v>133</v>
      </c>
      <c r="C157" s="16" t="s">
        <v>216</v>
      </c>
      <c r="D157" s="17"/>
      <c r="E157" s="30">
        <v>0.99909999999999999</v>
      </c>
      <c r="F157" s="19">
        <f t="shared" si="38"/>
        <v>0</v>
      </c>
      <c r="G157" s="20">
        <f t="shared" si="39"/>
        <v>0</v>
      </c>
      <c r="H157" s="106"/>
      <c r="I157" s="36"/>
      <c r="J157" s="17"/>
      <c r="K157" s="18">
        <v>0.99739999999999995</v>
      </c>
      <c r="L157" s="22">
        <f t="shared" si="40"/>
        <v>0</v>
      </c>
      <c r="M157" s="23"/>
      <c r="N157" s="24">
        <f t="shared" si="41"/>
        <v>0</v>
      </c>
      <c r="O157" s="178"/>
      <c r="P157" s="18">
        <f t="shared" si="42"/>
        <v>0.99824999999999997</v>
      </c>
      <c r="Q157" s="179">
        <f t="shared" si="43"/>
        <v>1.7500000000000293E-3</v>
      </c>
      <c r="R157" s="28">
        <f t="shared" si="44"/>
        <v>0</v>
      </c>
      <c r="S157" s="27">
        <f t="shared" si="45"/>
        <v>0</v>
      </c>
      <c r="T157" s="26">
        <f t="shared" si="46"/>
        <v>0</v>
      </c>
    </row>
    <row r="158" spans="1:20" ht="26.25" x14ac:dyDescent="0.25">
      <c r="A158" s="212"/>
      <c r="B158" s="29" t="s">
        <v>175</v>
      </c>
      <c r="C158" s="16" t="s">
        <v>176</v>
      </c>
      <c r="D158" s="17"/>
      <c r="E158" s="18">
        <v>0.99980000000000002</v>
      </c>
      <c r="F158" s="19">
        <f t="shared" si="38"/>
        <v>0</v>
      </c>
      <c r="G158" s="20">
        <f t="shared" si="39"/>
        <v>0</v>
      </c>
      <c r="H158" s="106"/>
      <c r="I158" s="45"/>
      <c r="J158" s="17"/>
      <c r="K158" s="18">
        <v>0.99980000000000002</v>
      </c>
      <c r="L158" s="22">
        <f t="shared" si="40"/>
        <v>0</v>
      </c>
      <c r="M158" s="23"/>
      <c r="N158" s="24">
        <f t="shared" si="41"/>
        <v>0</v>
      </c>
      <c r="O158" s="178"/>
      <c r="P158" s="18">
        <f t="shared" si="42"/>
        <v>0.99980000000000002</v>
      </c>
      <c r="Q158" s="179">
        <f t="shared" si="43"/>
        <v>1.9999999999997797E-4</v>
      </c>
      <c r="R158" s="28">
        <f t="shared" si="44"/>
        <v>0</v>
      </c>
      <c r="S158" s="27">
        <f t="shared" si="45"/>
        <v>0</v>
      </c>
      <c r="T158" s="26">
        <f t="shared" si="46"/>
        <v>0</v>
      </c>
    </row>
    <row r="159" spans="1:20" x14ac:dyDescent="0.25">
      <c r="A159" s="212"/>
      <c r="B159" s="29"/>
      <c r="C159" s="16"/>
      <c r="D159" s="44"/>
      <c r="E159" s="18"/>
      <c r="F159" s="19"/>
      <c r="G159" s="105"/>
      <c r="H159" s="106"/>
      <c r="I159" s="45"/>
      <c r="J159" s="46"/>
      <c r="K159" s="18"/>
      <c r="L159" s="22"/>
      <c r="M159" s="37"/>
      <c r="N159" s="108"/>
      <c r="O159" s="106"/>
      <c r="P159" s="18"/>
      <c r="Q159" s="179"/>
      <c r="R159" s="124"/>
      <c r="S159" s="27"/>
      <c r="T159" s="26"/>
    </row>
    <row r="160" spans="1:20" x14ac:dyDescent="0.25">
      <c r="A160" s="212"/>
      <c r="B160" s="29"/>
      <c r="C160" s="16"/>
      <c r="D160" s="44"/>
      <c r="E160" s="18"/>
      <c r="F160" s="19"/>
      <c r="G160" s="105"/>
      <c r="H160" s="106"/>
      <c r="I160" s="48"/>
      <c r="J160" s="46"/>
      <c r="K160" s="18"/>
      <c r="L160" s="22"/>
      <c r="M160" s="37"/>
      <c r="N160" s="108"/>
      <c r="O160" s="106"/>
      <c r="P160" s="18"/>
      <c r="Q160" s="179"/>
      <c r="R160" s="125"/>
      <c r="S160" s="27"/>
      <c r="T160" s="26"/>
    </row>
    <row r="161" spans="1:20" x14ac:dyDescent="0.25">
      <c r="A161" s="112"/>
      <c r="B161" s="29"/>
      <c r="C161" s="16"/>
      <c r="D161" s="44"/>
      <c r="E161" s="18"/>
      <c r="F161" s="19"/>
      <c r="G161" s="105"/>
      <c r="H161" s="106"/>
      <c r="I161" s="48"/>
      <c r="J161" s="46"/>
      <c r="K161" s="18"/>
      <c r="L161" s="22"/>
      <c r="M161" s="37"/>
      <c r="N161" s="108"/>
      <c r="O161" s="106"/>
      <c r="P161" s="18"/>
      <c r="Q161" s="179"/>
      <c r="R161" s="100"/>
      <c r="S161" s="27"/>
      <c r="T161" s="26"/>
    </row>
    <row r="162" spans="1:20" ht="26.25" x14ac:dyDescent="0.25">
      <c r="A162" s="212" t="s">
        <v>339</v>
      </c>
      <c r="B162" s="29" t="s">
        <v>342</v>
      </c>
      <c r="C162" s="16" t="s">
        <v>259</v>
      </c>
      <c r="D162" s="17"/>
      <c r="E162" s="18">
        <v>0.95230000000000004</v>
      </c>
      <c r="F162" s="19">
        <f t="shared" ref="F162:F205" si="47">D162*E162</f>
        <v>0</v>
      </c>
      <c r="G162" s="20">
        <f t="shared" ref="G162:G205" si="48">D162-F162</f>
        <v>0</v>
      </c>
      <c r="H162" s="106"/>
      <c r="I162" s="45"/>
      <c r="J162" s="17"/>
      <c r="K162" s="18">
        <v>0.96660000000000001</v>
      </c>
      <c r="L162" s="22">
        <f t="shared" ref="L162:L205" si="49">J162*K162</f>
        <v>0</v>
      </c>
      <c r="M162" s="23"/>
      <c r="N162" s="24">
        <f t="shared" ref="N162:N205" si="50">J162-L162</f>
        <v>0</v>
      </c>
      <c r="O162" s="178"/>
      <c r="P162" s="18">
        <f t="shared" ref="P162:P205" si="51">(E162+K162)/2</f>
        <v>0.95945000000000003</v>
      </c>
      <c r="Q162" s="179">
        <f t="shared" ref="Q162:Q205" si="52">(1-P162)</f>
        <v>4.0549999999999975E-2</v>
      </c>
      <c r="R162" s="28">
        <f t="shared" ref="R162:R205" si="53">((G162+N162)/2)</f>
        <v>0</v>
      </c>
      <c r="S162" s="27">
        <f t="shared" ref="S162:S205" si="54">G162+N162</f>
        <v>0</v>
      </c>
      <c r="T162" s="26">
        <f t="shared" ref="T162:T205" si="55">((D162+J162)/2)</f>
        <v>0</v>
      </c>
    </row>
    <row r="163" spans="1:20" ht="26.25" x14ac:dyDescent="0.25">
      <c r="A163" s="212"/>
      <c r="B163" s="29" t="s">
        <v>341</v>
      </c>
      <c r="C163" s="16" t="s">
        <v>238</v>
      </c>
      <c r="D163" s="17"/>
      <c r="E163" s="18">
        <v>0.95009999999999994</v>
      </c>
      <c r="F163" s="19">
        <f t="shared" si="47"/>
        <v>0</v>
      </c>
      <c r="G163" s="20">
        <f t="shared" si="48"/>
        <v>0</v>
      </c>
      <c r="H163" s="106"/>
      <c r="I163" s="45"/>
      <c r="J163" s="17"/>
      <c r="K163" s="18">
        <v>0.93159999999999998</v>
      </c>
      <c r="L163" s="22">
        <f t="shared" si="49"/>
        <v>0</v>
      </c>
      <c r="M163" s="23"/>
      <c r="N163" s="24">
        <f t="shared" si="50"/>
        <v>0</v>
      </c>
      <c r="O163" s="178"/>
      <c r="P163" s="18">
        <f t="shared" si="51"/>
        <v>0.94084999999999996</v>
      </c>
      <c r="Q163" s="179">
        <f t="shared" si="52"/>
        <v>5.9150000000000036E-2</v>
      </c>
      <c r="R163" s="28">
        <f t="shared" si="53"/>
        <v>0</v>
      </c>
      <c r="S163" s="27">
        <f t="shared" si="54"/>
        <v>0</v>
      </c>
      <c r="T163" s="26">
        <f t="shared" si="55"/>
        <v>0</v>
      </c>
    </row>
    <row r="164" spans="1:20" ht="26.25" x14ac:dyDescent="0.25">
      <c r="A164" s="212"/>
      <c r="B164" s="29" t="s">
        <v>347</v>
      </c>
      <c r="C164" s="16" t="s">
        <v>285</v>
      </c>
      <c r="D164" s="17"/>
      <c r="E164" s="18">
        <v>0.94950000000000001</v>
      </c>
      <c r="F164" s="19">
        <f t="shared" si="47"/>
        <v>0</v>
      </c>
      <c r="G164" s="20">
        <f t="shared" si="48"/>
        <v>0</v>
      </c>
      <c r="H164" s="106"/>
      <c r="I164" s="45"/>
      <c r="J164" s="17"/>
      <c r="K164" s="18">
        <v>0.9657</v>
      </c>
      <c r="L164" s="22">
        <f t="shared" si="49"/>
        <v>0</v>
      </c>
      <c r="M164" s="23"/>
      <c r="N164" s="24">
        <f t="shared" si="50"/>
        <v>0</v>
      </c>
      <c r="O164" s="178"/>
      <c r="P164" s="18">
        <f t="shared" si="51"/>
        <v>0.95760000000000001</v>
      </c>
      <c r="Q164" s="179">
        <f t="shared" si="52"/>
        <v>4.2399999999999993E-2</v>
      </c>
      <c r="R164" s="28">
        <f t="shared" si="53"/>
        <v>0</v>
      </c>
      <c r="S164" s="27">
        <f t="shared" si="54"/>
        <v>0</v>
      </c>
      <c r="T164" s="26">
        <f t="shared" si="55"/>
        <v>0</v>
      </c>
    </row>
    <row r="165" spans="1:20" ht="26.25" x14ac:dyDescent="0.25">
      <c r="A165" s="212"/>
      <c r="B165" s="29" t="s">
        <v>276</v>
      </c>
      <c r="C165" s="16" t="s">
        <v>277</v>
      </c>
      <c r="D165" s="17"/>
      <c r="E165" s="18">
        <v>0.94159999999999999</v>
      </c>
      <c r="F165" s="19">
        <f t="shared" si="47"/>
        <v>0</v>
      </c>
      <c r="G165" s="20">
        <f t="shared" si="48"/>
        <v>0</v>
      </c>
      <c r="H165" s="106"/>
      <c r="I165" s="45"/>
      <c r="J165" s="17"/>
      <c r="K165" s="18">
        <v>0.94630000000000003</v>
      </c>
      <c r="L165" s="22">
        <f t="shared" si="49"/>
        <v>0</v>
      </c>
      <c r="M165" s="23"/>
      <c r="N165" s="24">
        <f t="shared" si="50"/>
        <v>0</v>
      </c>
      <c r="O165" s="178"/>
      <c r="P165" s="18">
        <f t="shared" si="51"/>
        <v>0.94395000000000007</v>
      </c>
      <c r="Q165" s="179">
        <f t="shared" si="52"/>
        <v>5.6049999999999933E-2</v>
      </c>
      <c r="R165" s="28">
        <f t="shared" si="53"/>
        <v>0</v>
      </c>
      <c r="S165" s="27">
        <f t="shared" si="54"/>
        <v>0</v>
      </c>
      <c r="T165" s="26">
        <f t="shared" si="55"/>
        <v>0</v>
      </c>
    </row>
    <row r="166" spans="1:20" ht="26.25" x14ac:dyDescent="0.25">
      <c r="A166" s="212"/>
      <c r="B166" s="29" t="s">
        <v>247</v>
      </c>
      <c r="C166" s="16" t="s">
        <v>248</v>
      </c>
      <c r="D166" s="17"/>
      <c r="E166" s="18">
        <v>0.70760000000000001</v>
      </c>
      <c r="F166" s="19">
        <f t="shared" si="47"/>
        <v>0</v>
      </c>
      <c r="G166" s="20">
        <f t="shared" si="48"/>
        <v>0</v>
      </c>
      <c r="H166" s="106"/>
      <c r="I166" s="45"/>
      <c r="J166" s="17"/>
      <c r="K166" s="18">
        <v>0.9889</v>
      </c>
      <c r="L166" s="22">
        <f t="shared" si="49"/>
        <v>0</v>
      </c>
      <c r="M166" s="23"/>
      <c r="N166" s="24">
        <f t="shared" si="50"/>
        <v>0</v>
      </c>
      <c r="O166" s="178"/>
      <c r="P166" s="18">
        <f t="shared" si="51"/>
        <v>0.84824999999999995</v>
      </c>
      <c r="Q166" s="179">
        <f t="shared" si="52"/>
        <v>0.15175000000000005</v>
      </c>
      <c r="R166" s="28">
        <f t="shared" si="53"/>
        <v>0</v>
      </c>
      <c r="S166" s="27">
        <f t="shared" si="54"/>
        <v>0</v>
      </c>
      <c r="T166" s="26">
        <f t="shared" si="55"/>
        <v>0</v>
      </c>
    </row>
    <row r="167" spans="1:20" ht="26.25" x14ac:dyDescent="0.25">
      <c r="A167" s="212"/>
      <c r="B167" s="29">
        <v>123</v>
      </c>
      <c r="C167" s="16" t="s">
        <v>284</v>
      </c>
      <c r="D167" s="17"/>
      <c r="E167" s="18">
        <v>0.94910000000000005</v>
      </c>
      <c r="F167" s="19">
        <f t="shared" si="47"/>
        <v>0</v>
      </c>
      <c r="G167" s="20">
        <f t="shared" si="48"/>
        <v>0</v>
      </c>
      <c r="H167" s="106"/>
      <c r="I167" s="45"/>
      <c r="J167" s="17"/>
      <c r="K167" s="18">
        <v>0.90310000000000001</v>
      </c>
      <c r="L167" s="22">
        <f t="shared" si="49"/>
        <v>0</v>
      </c>
      <c r="M167" s="23"/>
      <c r="N167" s="24">
        <f t="shared" si="50"/>
        <v>0</v>
      </c>
      <c r="O167" s="178"/>
      <c r="P167" s="18">
        <f t="shared" si="51"/>
        <v>0.92610000000000003</v>
      </c>
      <c r="Q167" s="179">
        <f t="shared" si="52"/>
        <v>7.3899999999999966E-2</v>
      </c>
      <c r="R167" s="28">
        <f t="shared" si="53"/>
        <v>0</v>
      </c>
      <c r="S167" s="27">
        <f t="shared" si="54"/>
        <v>0</v>
      </c>
      <c r="T167" s="26">
        <f t="shared" si="55"/>
        <v>0</v>
      </c>
    </row>
    <row r="168" spans="1:20" ht="26.25" x14ac:dyDescent="0.25">
      <c r="A168" s="212"/>
      <c r="B168" s="29" t="s">
        <v>261</v>
      </c>
      <c r="C168" s="16" t="s">
        <v>262</v>
      </c>
      <c r="D168" s="17"/>
      <c r="E168" s="18">
        <v>0.93179999999999996</v>
      </c>
      <c r="F168" s="19">
        <f t="shared" si="47"/>
        <v>0</v>
      </c>
      <c r="G168" s="20">
        <f t="shared" si="48"/>
        <v>0</v>
      </c>
      <c r="H168" s="106"/>
      <c r="I168" s="45"/>
      <c r="J168" s="17"/>
      <c r="K168" s="18">
        <v>0.95979999999999999</v>
      </c>
      <c r="L168" s="22">
        <f t="shared" si="49"/>
        <v>0</v>
      </c>
      <c r="M168" s="23"/>
      <c r="N168" s="24">
        <f t="shared" si="50"/>
        <v>0</v>
      </c>
      <c r="O168" s="178"/>
      <c r="P168" s="18">
        <f t="shared" si="51"/>
        <v>0.94579999999999997</v>
      </c>
      <c r="Q168" s="179">
        <f t="shared" si="52"/>
        <v>5.4200000000000026E-2</v>
      </c>
      <c r="R168" s="28">
        <f t="shared" si="53"/>
        <v>0</v>
      </c>
      <c r="S168" s="27">
        <f t="shared" si="54"/>
        <v>0</v>
      </c>
      <c r="T168" s="26">
        <f t="shared" si="55"/>
        <v>0</v>
      </c>
    </row>
    <row r="169" spans="1:20" ht="39" x14ac:dyDescent="0.25">
      <c r="A169" s="212"/>
      <c r="B169" s="29">
        <v>145</v>
      </c>
      <c r="C169" s="16" t="s">
        <v>293</v>
      </c>
      <c r="D169" s="17"/>
      <c r="E169" s="18">
        <v>0.90790000000000004</v>
      </c>
      <c r="F169" s="19">
        <f t="shared" si="47"/>
        <v>0</v>
      </c>
      <c r="G169" s="20">
        <f t="shared" si="48"/>
        <v>0</v>
      </c>
      <c r="H169" s="106"/>
      <c r="I169" s="45"/>
      <c r="J169" s="17"/>
      <c r="K169" s="18">
        <v>0.94189999999999996</v>
      </c>
      <c r="L169" s="22">
        <f t="shared" si="49"/>
        <v>0</v>
      </c>
      <c r="M169" s="59"/>
      <c r="N169" s="24">
        <f t="shared" si="50"/>
        <v>0</v>
      </c>
      <c r="O169" s="178"/>
      <c r="P169" s="18">
        <f t="shared" si="51"/>
        <v>0.92490000000000006</v>
      </c>
      <c r="Q169" s="179">
        <f t="shared" si="52"/>
        <v>7.5099999999999945E-2</v>
      </c>
      <c r="R169" s="28">
        <f t="shared" si="53"/>
        <v>0</v>
      </c>
      <c r="S169" s="27">
        <f t="shared" si="54"/>
        <v>0</v>
      </c>
      <c r="T169" s="26">
        <f t="shared" si="55"/>
        <v>0</v>
      </c>
    </row>
    <row r="170" spans="1:20" ht="26.25" x14ac:dyDescent="0.25">
      <c r="A170" s="212"/>
      <c r="B170" s="29">
        <v>98</v>
      </c>
      <c r="C170" s="16" t="s">
        <v>239</v>
      </c>
      <c r="D170" s="17"/>
      <c r="E170" s="18">
        <v>0.95140000000000002</v>
      </c>
      <c r="F170" s="19">
        <f t="shared" si="47"/>
        <v>0</v>
      </c>
      <c r="G170" s="20">
        <f t="shared" si="48"/>
        <v>0</v>
      </c>
      <c r="H170" s="106"/>
      <c r="I170" s="45"/>
      <c r="J170" s="17"/>
      <c r="K170" s="18">
        <v>0.95109999999999995</v>
      </c>
      <c r="L170" s="22">
        <f t="shared" si="49"/>
        <v>0</v>
      </c>
      <c r="M170" s="23"/>
      <c r="N170" s="24">
        <f t="shared" si="50"/>
        <v>0</v>
      </c>
      <c r="O170" s="178"/>
      <c r="P170" s="18">
        <f t="shared" si="51"/>
        <v>0.95124999999999993</v>
      </c>
      <c r="Q170" s="179">
        <f t="shared" si="52"/>
        <v>4.8750000000000071E-2</v>
      </c>
      <c r="R170" s="28">
        <f t="shared" si="53"/>
        <v>0</v>
      </c>
      <c r="S170" s="27">
        <f t="shared" si="54"/>
        <v>0</v>
      </c>
      <c r="T170" s="26">
        <f t="shared" si="55"/>
        <v>0</v>
      </c>
    </row>
    <row r="171" spans="1:20" ht="26.25" x14ac:dyDescent="0.25">
      <c r="A171" s="212"/>
      <c r="B171" s="183">
        <v>115</v>
      </c>
      <c r="C171" s="54" t="s">
        <v>269</v>
      </c>
      <c r="D171" s="34"/>
      <c r="E171" s="18">
        <v>0.95550000000000002</v>
      </c>
      <c r="F171" s="19">
        <f t="shared" si="47"/>
        <v>0</v>
      </c>
      <c r="G171" s="20">
        <f t="shared" si="48"/>
        <v>0</v>
      </c>
      <c r="H171" s="106"/>
      <c r="I171" s="45"/>
      <c r="J171" s="34"/>
      <c r="K171" s="18">
        <v>0.96809999999999996</v>
      </c>
      <c r="L171" s="22">
        <f t="shared" si="49"/>
        <v>0</v>
      </c>
      <c r="M171" s="57"/>
      <c r="N171" s="24">
        <f t="shared" si="50"/>
        <v>0</v>
      </c>
      <c r="O171" s="178"/>
      <c r="P171" s="18">
        <f t="shared" si="51"/>
        <v>0.96179999999999999</v>
      </c>
      <c r="Q171" s="179">
        <f t="shared" si="52"/>
        <v>3.8200000000000012E-2</v>
      </c>
      <c r="R171" s="57">
        <f t="shared" si="53"/>
        <v>0</v>
      </c>
      <c r="S171" s="27">
        <f t="shared" si="54"/>
        <v>0</v>
      </c>
      <c r="T171" s="57">
        <f t="shared" si="55"/>
        <v>0</v>
      </c>
    </row>
    <row r="172" spans="1:20" ht="26.25" x14ac:dyDescent="0.25">
      <c r="A172" s="212"/>
      <c r="B172" s="29">
        <v>125</v>
      </c>
      <c r="C172" s="16" t="s">
        <v>286</v>
      </c>
      <c r="D172" s="17"/>
      <c r="E172" s="18">
        <v>0.95520000000000005</v>
      </c>
      <c r="F172" s="19">
        <f t="shared" si="47"/>
        <v>0</v>
      </c>
      <c r="G172" s="20">
        <f t="shared" si="48"/>
        <v>0</v>
      </c>
      <c r="H172" s="106"/>
      <c r="I172" s="45"/>
      <c r="J172" s="17"/>
      <c r="K172" s="18">
        <v>0.96309999999999996</v>
      </c>
      <c r="L172" s="22">
        <f t="shared" si="49"/>
        <v>0</v>
      </c>
      <c r="M172" s="23"/>
      <c r="N172" s="24">
        <f t="shared" si="50"/>
        <v>0</v>
      </c>
      <c r="O172" s="178"/>
      <c r="P172" s="18">
        <f t="shared" si="51"/>
        <v>0.95914999999999995</v>
      </c>
      <c r="Q172" s="179">
        <f t="shared" si="52"/>
        <v>4.0850000000000053E-2</v>
      </c>
      <c r="R172" s="28">
        <f t="shared" si="53"/>
        <v>0</v>
      </c>
      <c r="S172" s="27">
        <f t="shared" si="54"/>
        <v>0</v>
      </c>
      <c r="T172" s="26">
        <f t="shared" si="55"/>
        <v>0</v>
      </c>
    </row>
    <row r="173" spans="1:20" ht="26.25" x14ac:dyDescent="0.25">
      <c r="A173" s="212"/>
      <c r="B173" s="29" t="s">
        <v>340</v>
      </c>
      <c r="C173" s="16" t="s">
        <v>235</v>
      </c>
      <c r="D173" s="17"/>
      <c r="E173" s="18">
        <v>0.96519999999999995</v>
      </c>
      <c r="F173" s="19">
        <f t="shared" si="47"/>
        <v>0</v>
      </c>
      <c r="G173" s="20">
        <f t="shared" si="48"/>
        <v>0</v>
      </c>
      <c r="H173" s="106"/>
      <c r="I173" s="45"/>
      <c r="J173" s="17"/>
      <c r="K173" s="18">
        <v>0.97040000000000004</v>
      </c>
      <c r="L173" s="22">
        <f t="shared" si="49"/>
        <v>0</v>
      </c>
      <c r="M173" s="23"/>
      <c r="N173" s="24">
        <f t="shared" si="50"/>
        <v>0</v>
      </c>
      <c r="O173" s="178"/>
      <c r="P173" s="18">
        <f t="shared" si="51"/>
        <v>0.96779999999999999</v>
      </c>
      <c r="Q173" s="179">
        <f t="shared" si="52"/>
        <v>3.2200000000000006E-2</v>
      </c>
      <c r="R173" s="28">
        <f t="shared" si="53"/>
        <v>0</v>
      </c>
      <c r="S173" s="27">
        <f t="shared" si="54"/>
        <v>0</v>
      </c>
      <c r="T173" s="26">
        <f t="shared" si="55"/>
        <v>0</v>
      </c>
    </row>
    <row r="174" spans="1:20" ht="26.25" x14ac:dyDescent="0.25">
      <c r="A174" s="212"/>
      <c r="B174" s="29" t="s">
        <v>231</v>
      </c>
      <c r="C174" s="16" t="s">
        <v>232</v>
      </c>
      <c r="D174" s="17"/>
      <c r="E174" s="18">
        <v>0.95579999999999998</v>
      </c>
      <c r="F174" s="19">
        <f t="shared" si="47"/>
        <v>0</v>
      </c>
      <c r="G174" s="20">
        <f t="shared" si="48"/>
        <v>0</v>
      </c>
      <c r="H174" s="106"/>
      <c r="I174" s="45"/>
      <c r="J174" s="17"/>
      <c r="K174" s="18">
        <v>0.93159999999999998</v>
      </c>
      <c r="L174" s="22">
        <f t="shared" si="49"/>
        <v>0</v>
      </c>
      <c r="M174" s="23"/>
      <c r="N174" s="24">
        <f t="shared" si="50"/>
        <v>0</v>
      </c>
      <c r="O174" s="178"/>
      <c r="P174" s="18">
        <f t="shared" si="51"/>
        <v>0.94369999999999998</v>
      </c>
      <c r="Q174" s="179">
        <f t="shared" si="52"/>
        <v>5.6300000000000017E-2</v>
      </c>
      <c r="R174" s="28">
        <f t="shared" si="53"/>
        <v>0</v>
      </c>
      <c r="S174" s="27">
        <f t="shared" si="54"/>
        <v>0</v>
      </c>
      <c r="T174" s="26">
        <f t="shared" si="55"/>
        <v>0</v>
      </c>
    </row>
    <row r="175" spans="1:20" ht="26.25" x14ac:dyDescent="0.25">
      <c r="A175" s="212"/>
      <c r="B175" s="29" t="s">
        <v>233</v>
      </c>
      <c r="C175" s="16" t="s">
        <v>234</v>
      </c>
      <c r="D175" s="17"/>
      <c r="E175" s="18">
        <v>0.96</v>
      </c>
      <c r="F175" s="19">
        <f t="shared" si="47"/>
        <v>0</v>
      </c>
      <c r="G175" s="20">
        <f t="shared" si="48"/>
        <v>0</v>
      </c>
      <c r="H175" s="106"/>
      <c r="I175" s="45"/>
      <c r="J175" s="17"/>
      <c r="K175" s="18">
        <v>0.95269999999999999</v>
      </c>
      <c r="L175" s="22">
        <f t="shared" si="49"/>
        <v>0</v>
      </c>
      <c r="M175" s="23"/>
      <c r="N175" s="24">
        <f t="shared" si="50"/>
        <v>0</v>
      </c>
      <c r="O175" s="178"/>
      <c r="P175" s="18">
        <f t="shared" si="51"/>
        <v>0.95635000000000003</v>
      </c>
      <c r="Q175" s="179">
        <f t="shared" si="52"/>
        <v>4.3649999999999967E-2</v>
      </c>
      <c r="R175" s="28">
        <f t="shared" si="53"/>
        <v>0</v>
      </c>
      <c r="S175" s="27">
        <f t="shared" si="54"/>
        <v>0</v>
      </c>
      <c r="T175" s="26">
        <f t="shared" si="55"/>
        <v>0</v>
      </c>
    </row>
    <row r="176" spans="1:20" ht="26.25" x14ac:dyDescent="0.25">
      <c r="A176" s="212"/>
      <c r="B176" s="29" t="s">
        <v>288</v>
      </c>
      <c r="C176" s="16" t="s">
        <v>289</v>
      </c>
      <c r="D176" s="17"/>
      <c r="E176" s="18">
        <v>0.71889999999999998</v>
      </c>
      <c r="F176" s="19">
        <f t="shared" si="47"/>
        <v>0</v>
      </c>
      <c r="G176" s="20">
        <f t="shared" si="48"/>
        <v>0</v>
      </c>
      <c r="H176" s="106"/>
      <c r="I176" s="45"/>
      <c r="J176" s="17"/>
      <c r="K176" s="18">
        <v>0.82909999999999995</v>
      </c>
      <c r="L176" s="22">
        <f t="shared" si="49"/>
        <v>0</v>
      </c>
      <c r="M176" s="23"/>
      <c r="N176" s="24">
        <f t="shared" si="50"/>
        <v>0</v>
      </c>
      <c r="O176" s="178"/>
      <c r="P176" s="18">
        <f t="shared" si="51"/>
        <v>0.77400000000000002</v>
      </c>
      <c r="Q176" s="179">
        <f t="shared" si="52"/>
        <v>0.22599999999999998</v>
      </c>
      <c r="R176" s="28">
        <f t="shared" si="53"/>
        <v>0</v>
      </c>
      <c r="S176" s="27">
        <f t="shared" si="54"/>
        <v>0</v>
      </c>
      <c r="T176" s="26">
        <f t="shared" si="55"/>
        <v>0</v>
      </c>
    </row>
    <row r="177" spans="1:20" ht="26.25" x14ac:dyDescent="0.25">
      <c r="A177" s="212"/>
      <c r="B177" s="29">
        <v>18115</v>
      </c>
      <c r="C177" s="16" t="s">
        <v>280</v>
      </c>
      <c r="D177" s="17"/>
      <c r="E177" s="18">
        <v>0.95409999999999995</v>
      </c>
      <c r="F177" s="19">
        <f t="shared" si="47"/>
        <v>0</v>
      </c>
      <c r="G177" s="20">
        <f t="shared" si="48"/>
        <v>0</v>
      </c>
      <c r="H177" s="106"/>
      <c r="I177" s="45"/>
      <c r="J177" s="17"/>
      <c r="K177" s="18">
        <v>0.95730000000000004</v>
      </c>
      <c r="L177" s="22">
        <f t="shared" si="49"/>
        <v>0</v>
      </c>
      <c r="M177" s="23"/>
      <c r="N177" s="24">
        <f t="shared" si="50"/>
        <v>0</v>
      </c>
      <c r="O177" s="178"/>
      <c r="P177" s="18">
        <f t="shared" si="51"/>
        <v>0.95569999999999999</v>
      </c>
      <c r="Q177" s="179">
        <f t="shared" si="52"/>
        <v>4.4300000000000006E-2</v>
      </c>
      <c r="R177" s="28">
        <f t="shared" si="53"/>
        <v>0</v>
      </c>
      <c r="S177" s="27">
        <f t="shared" si="54"/>
        <v>0</v>
      </c>
      <c r="T177" s="26">
        <f t="shared" si="55"/>
        <v>0</v>
      </c>
    </row>
    <row r="178" spans="1:20" x14ac:dyDescent="0.25">
      <c r="A178" s="212"/>
      <c r="B178" s="29" t="s">
        <v>240</v>
      </c>
      <c r="C178" s="16" t="s">
        <v>241</v>
      </c>
      <c r="D178" s="17"/>
      <c r="E178" s="18">
        <v>0.9758</v>
      </c>
      <c r="F178" s="19">
        <f t="shared" si="47"/>
        <v>0</v>
      </c>
      <c r="G178" s="20">
        <f t="shared" si="48"/>
        <v>0</v>
      </c>
      <c r="H178" s="106"/>
      <c r="I178" s="45"/>
      <c r="J178" s="17"/>
      <c r="K178" s="18">
        <v>0.97009999999999996</v>
      </c>
      <c r="L178" s="22">
        <f t="shared" si="49"/>
        <v>0</v>
      </c>
      <c r="M178" s="23"/>
      <c r="N178" s="24">
        <f t="shared" si="50"/>
        <v>0</v>
      </c>
      <c r="O178" s="178"/>
      <c r="P178" s="18">
        <f t="shared" si="51"/>
        <v>0.97294999999999998</v>
      </c>
      <c r="Q178" s="179">
        <f t="shared" si="52"/>
        <v>2.7050000000000018E-2</v>
      </c>
      <c r="R178" s="28">
        <f t="shared" si="53"/>
        <v>0</v>
      </c>
      <c r="S178" s="27">
        <f t="shared" si="54"/>
        <v>0</v>
      </c>
      <c r="T178" s="26">
        <f t="shared" si="55"/>
        <v>0</v>
      </c>
    </row>
    <row r="179" spans="1:20" ht="26.25" x14ac:dyDescent="0.25">
      <c r="A179" s="212"/>
      <c r="B179" s="29" t="s">
        <v>278</v>
      </c>
      <c r="C179" s="16" t="s">
        <v>279</v>
      </c>
      <c r="D179" s="17"/>
      <c r="E179" s="18">
        <v>0.94569999999999999</v>
      </c>
      <c r="F179" s="19">
        <f t="shared" si="47"/>
        <v>0</v>
      </c>
      <c r="G179" s="20">
        <f t="shared" si="48"/>
        <v>0</v>
      </c>
      <c r="H179" s="106"/>
      <c r="I179" s="45"/>
      <c r="J179" s="17"/>
      <c r="K179" s="18">
        <v>0.94730000000000003</v>
      </c>
      <c r="L179" s="22">
        <f t="shared" si="49"/>
        <v>0</v>
      </c>
      <c r="M179" s="23"/>
      <c r="N179" s="24">
        <f t="shared" si="50"/>
        <v>0</v>
      </c>
      <c r="O179" s="178"/>
      <c r="P179" s="18">
        <f t="shared" si="51"/>
        <v>0.94650000000000001</v>
      </c>
      <c r="Q179" s="179">
        <f t="shared" si="52"/>
        <v>5.3499999999999992E-2</v>
      </c>
      <c r="R179" s="28">
        <f t="shared" si="53"/>
        <v>0</v>
      </c>
      <c r="S179" s="27">
        <f t="shared" si="54"/>
        <v>0</v>
      </c>
      <c r="T179" s="26">
        <f t="shared" si="55"/>
        <v>0</v>
      </c>
    </row>
    <row r="180" spans="1:20" ht="26.25" x14ac:dyDescent="0.25">
      <c r="A180" s="212"/>
      <c r="B180" s="29" t="s">
        <v>236</v>
      </c>
      <c r="C180" s="16" t="s">
        <v>237</v>
      </c>
      <c r="D180" s="17"/>
      <c r="E180" s="18">
        <v>0.97470000000000001</v>
      </c>
      <c r="F180" s="19">
        <f t="shared" si="47"/>
        <v>0</v>
      </c>
      <c r="G180" s="20">
        <f t="shared" si="48"/>
        <v>0</v>
      </c>
      <c r="H180" s="106"/>
      <c r="I180" s="45"/>
      <c r="J180" s="17"/>
      <c r="K180" s="18">
        <v>0.97529999999999994</v>
      </c>
      <c r="L180" s="22">
        <f t="shared" si="49"/>
        <v>0</v>
      </c>
      <c r="M180" s="23"/>
      <c r="N180" s="24">
        <f t="shared" si="50"/>
        <v>0</v>
      </c>
      <c r="O180" s="178"/>
      <c r="P180" s="18">
        <f t="shared" si="51"/>
        <v>0.97499999999999998</v>
      </c>
      <c r="Q180" s="179">
        <f t="shared" si="52"/>
        <v>2.5000000000000022E-2</v>
      </c>
      <c r="R180" s="28">
        <f t="shared" si="53"/>
        <v>0</v>
      </c>
      <c r="S180" s="27">
        <f t="shared" si="54"/>
        <v>0</v>
      </c>
      <c r="T180" s="26">
        <f t="shared" si="55"/>
        <v>0</v>
      </c>
    </row>
    <row r="181" spans="1:20" ht="26.25" x14ac:dyDescent="0.25">
      <c r="A181" s="212"/>
      <c r="B181" s="29" t="s">
        <v>227</v>
      </c>
      <c r="C181" s="16" t="s">
        <v>228</v>
      </c>
      <c r="D181" s="17"/>
      <c r="E181" s="18">
        <v>0.96199999999999997</v>
      </c>
      <c r="F181" s="19">
        <f t="shared" si="47"/>
        <v>0</v>
      </c>
      <c r="G181" s="20">
        <f t="shared" si="48"/>
        <v>0</v>
      </c>
      <c r="H181" s="106"/>
      <c r="I181" s="45"/>
      <c r="J181" s="17"/>
      <c r="K181" s="18">
        <v>0.95520000000000005</v>
      </c>
      <c r="L181" s="22">
        <f t="shared" si="49"/>
        <v>0</v>
      </c>
      <c r="M181" s="23"/>
      <c r="N181" s="24">
        <f t="shared" si="50"/>
        <v>0</v>
      </c>
      <c r="O181" s="178"/>
      <c r="P181" s="18">
        <f t="shared" si="51"/>
        <v>0.95860000000000001</v>
      </c>
      <c r="Q181" s="179">
        <f t="shared" si="52"/>
        <v>4.1399999999999992E-2</v>
      </c>
      <c r="R181" s="28">
        <f t="shared" si="53"/>
        <v>0</v>
      </c>
      <c r="S181" s="27">
        <f t="shared" si="54"/>
        <v>0</v>
      </c>
      <c r="T181" s="26">
        <f t="shared" si="55"/>
        <v>0</v>
      </c>
    </row>
    <row r="182" spans="1:20" ht="26.25" x14ac:dyDescent="0.25">
      <c r="A182" s="212"/>
      <c r="B182" s="29" t="s">
        <v>249</v>
      </c>
      <c r="C182" s="16" t="s">
        <v>250</v>
      </c>
      <c r="D182" s="17"/>
      <c r="E182" s="18">
        <v>0.98699999999999999</v>
      </c>
      <c r="F182" s="19">
        <f t="shared" si="47"/>
        <v>0</v>
      </c>
      <c r="G182" s="20">
        <f t="shared" si="48"/>
        <v>0</v>
      </c>
      <c r="H182" s="106"/>
      <c r="I182" s="45"/>
      <c r="J182" s="17"/>
      <c r="K182" s="18">
        <v>0.6603</v>
      </c>
      <c r="L182" s="22">
        <f t="shared" si="49"/>
        <v>0</v>
      </c>
      <c r="M182" s="23"/>
      <c r="N182" s="24">
        <f t="shared" si="50"/>
        <v>0</v>
      </c>
      <c r="O182" s="178"/>
      <c r="P182" s="18">
        <f t="shared" si="51"/>
        <v>0.82364999999999999</v>
      </c>
      <c r="Q182" s="179">
        <f t="shared" si="52"/>
        <v>0.17635000000000001</v>
      </c>
      <c r="R182" s="28">
        <f t="shared" si="53"/>
        <v>0</v>
      </c>
      <c r="S182" s="27">
        <f t="shared" si="54"/>
        <v>0</v>
      </c>
      <c r="T182" s="26">
        <f t="shared" si="55"/>
        <v>0</v>
      </c>
    </row>
    <row r="183" spans="1:20" ht="26.25" x14ac:dyDescent="0.25">
      <c r="A183" s="212"/>
      <c r="B183" s="29" t="s">
        <v>243</v>
      </c>
      <c r="C183" s="16" t="s">
        <v>244</v>
      </c>
      <c r="D183" s="17"/>
      <c r="E183" s="18">
        <v>0.97460000000000002</v>
      </c>
      <c r="F183" s="19">
        <f t="shared" si="47"/>
        <v>0</v>
      </c>
      <c r="G183" s="20">
        <f t="shared" si="48"/>
        <v>0</v>
      </c>
      <c r="H183" s="106"/>
      <c r="I183" s="45"/>
      <c r="J183" s="17"/>
      <c r="K183" s="18">
        <v>0.97489999999999999</v>
      </c>
      <c r="L183" s="22">
        <f t="shared" si="49"/>
        <v>0</v>
      </c>
      <c r="M183" s="23"/>
      <c r="N183" s="24">
        <f t="shared" si="50"/>
        <v>0</v>
      </c>
      <c r="O183" s="178"/>
      <c r="P183" s="18">
        <f t="shared" si="51"/>
        <v>0.97475000000000001</v>
      </c>
      <c r="Q183" s="179">
        <f t="shared" si="52"/>
        <v>2.5249999999999995E-2</v>
      </c>
      <c r="R183" s="28">
        <f t="shared" si="53"/>
        <v>0</v>
      </c>
      <c r="S183" s="27">
        <f t="shared" si="54"/>
        <v>0</v>
      </c>
      <c r="T183" s="26">
        <f t="shared" si="55"/>
        <v>0</v>
      </c>
    </row>
    <row r="184" spans="1:20" ht="26.25" x14ac:dyDescent="0.25">
      <c r="A184" s="212"/>
      <c r="B184" s="29">
        <v>100</v>
      </c>
      <c r="C184" s="16" t="s">
        <v>242</v>
      </c>
      <c r="D184" s="17"/>
      <c r="E184" s="18">
        <v>0.97560000000000002</v>
      </c>
      <c r="F184" s="19">
        <f t="shared" si="47"/>
        <v>0</v>
      </c>
      <c r="G184" s="20">
        <f t="shared" si="48"/>
        <v>0</v>
      </c>
      <c r="H184" s="106"/>
      <c r="I184" s="45"/>
      <c r="J184" s="17"/>
      <c r="K184" s="18">
        <v>0.98099999999999998</v>
      </c>
      <c r="L184" s="22">
        <f t="shared" si="49"/>
        <v>0</v>
      </c>
      <c r="M184" s="23"/>
      <c r="N184" s="24">
        <f t="shared" si="50"/>
        <v>0</v>
      </c>
      <c r="O184" s="178"/>
      <c r="P184" s="18">
        <f t="shared" si="51"/>
        <v>0.97829999999999995</v>
      </c>
      <c r="Q184" s="179">
        <f t="shared" si="52"/>
        <v>2.1700000000000053E-2</v>
      </c>
      <c r="R184" s="28">
        <f t="shared" si="53"/>
        <v>0</v>
      </c>
      <c r="S184" s="27">
        <f t="shared" si="54"/>
        <v>0</v>
      </c>
      <c r="T184" s="26">
        <f t="shared" si="55"/>
        <v>0</v>
      </c>
    </row>
    <row r="185" spans="1:20" ht="26.25" x14ac:dyDescent="0.25">
      <c r="A185" s="212"/>
      <c r="B185" s="29" t="s">
        <v>282</v>
      </c>
      <c r="C185" s="16" t="s">
        <v>283</v>
      </c>
      <c r="D185" s="17"/>
      <c r="E185" s="18">
        <v>0.94910000000000005</v>
      </c>
      <c r="F185" s="19">
        <f t="shared" si="47"/>
        <v>0</v>
      </c>
      <c r="G185" s="20">
        <f t="shared" si="48"/>
        <v>0</v>
      </c>
      <c r="H185" s="106"/>
      <c r="I185" s="45"/>
      <c r="J185" s="17"/>
      <c r="K185" s="18">
        <v>0.96350000000000002</v>
      </c>
      <c r="L185" s="22">
        <f t="shared" si="49"/>
        <v>0</v>
      </c>
      <c r="M185" s="23"/>
      <c r="N185" s="24">
        <f t="shared" si="50"/>
        <v>0</v>
      </c>
      <c r="O185" s="178"/>
      <c r="P185" s="18">
        <f t="shared" si="51"/>
        <v>0.95630000000000004</v>
      </c>
      <c r="Q185" s="179">
        <f t="shared" si="52"/>
        <v>4.3699999999999961E-2</v>
      </c>
      <c r="R185" s="28">
        <f t="shared" si="53"/>
        <v>0</v>
      </c>
      <c r="S185" s="27">
        <f t="shared" si="54"/>
        <v>0</v>
      </c>
      <c r="T185" s="26">
        <f t="shared" si="55"/>
        <v>0</v>
      </c>
    </row>
    <row r="186" spans="1:20" ht="26.25" x14ac:dyDescent="0.25">
      <c r="A186" s="212"/>
      <c r="B186" s="29" t="s">
        <v>229</v>
      </c>
      <c r="C186" s="16" t="s">
        <v>230</v>
      </c>
      <c r="D186" s="17"/>
      <c r="E186" s="18">
        <v>0.98760000000000003</v>
      </c>
      <c r="F186" s="19">
        <f t="shared" si="47"/>
        <v>0</v>
      </c>
      <c r="G186" s="20">
        <f t="shared" si="48"/>
        <v>0</v>
      </c>
      <c r="H186" s="106"/>
      <c r="I186" s="45"/>
      <c r="J186" s="17"/>
      <c r="K186" s="18">
        <v>0.95279999999999998</v>
      </c>
      <c r="L186" s="22">
        <f t="shared" si="49"/>
        <v>0</v>
      </c>
      <c r="M186" s="23"/>
      <c r="N186" s="24">
        <f t="shared" si="50"/>
        <v>0</v>
      </c>
      <c r="O186" s="178"/>
      <c r="P186" s="18">
        <f t="shared" si="51"/>
        <v>0.97019999999999995</v>
      </c>
      <c r="Q186" s="179">
        <f t="shared" si="52"/>
        <v>2.9800000000000049E-2</v>
      </c>
      <c r="R186" s="28">
        <f t="shared" si="53"/>
        <v>0</v>
      </c>
      <c r="S186" s="27">
        <f t="shared" si="54"/>
        <v>0</v>
      </c>
      <c r="T186" s="26">
        <f t="shared" si="55"/>
        <v>0</v>
      </c>
    </row>
    <row r="187" spans="1:20" ht="26.25" x14ac:dyDescent="0.25">
      <c r="A187" s="212"/>
      <c r="B187" s="29" t="s">
        <v>225</v>
      </c>
      <c r="C187" s="53" t="s">
        <v>226</v>
      </c>
      <c r="D187" s="17"/>
      <c r="E187" s="18">
        <v>0.96130000000000004</v>
      </c>
      <c r="F187" s="19">
        <f t="shared" si="47"/>
        <v>0</v>
      </c>
      <c r="G187" s="20">
        <f t="shared" si="48"/>
        <v>0</v>
      </c>
      <c r="H187" s="106"/>
      <c r="I187" s="45"/>
      <c r="J187" s="17"/>
      <c r="K187" s="18">
        <v>0.96760000000000002</v>
      </c>
      <c r="L187" s="22">
        <f t="shared" si="49"/>
        <v>0</v>
      </c>
      <c r="M187" s="23"/>
      <c r="N187" s="24">
        <f t="shared" si="50"/>
        <v>0</v>
      </c>
      <c r="O187" s="178"/>
      <c r="P187" s="18">
        <f t="shared" si="51"/>
        <v>0.96445000000000003</v>
      </c>
      <c r="Q187" s="179">
        <f t="shared" si="52"/>
        <v>3.5549999999999971E-2</v>
      </c>
      <c r="R187" s="28">
        <f t="shared" si="53"/>
        <v>0</v>
      </c>
      <c r="S187" s="27">
        <f t="shared" si="54"/>
        <v>0</v>
      </c>
      <c r="T187" s="26">
        <f t="shared" si="55"/>
        <v>0</v>
      </c>
    </row>
    <row r="188" spans="1:20" ht="26.25" x14ac:dyDescent="0.25">
      <c r="A188" s="212"/>
      <c r="B188" s="29" t="s">
        <v>274</v>
      </c>
      <c r="C188" s="16" t="s">
        <v>275</v>
      </c>
      <c r="D188" s="17"/>
      <c r="E188" s="18">
        <v>0.96599999999999997</v>
      </c>
      <c r="F188" s="19">
        <f t="shared" si="47"/>
        <v>0</v>
      </c>
      <c r="G188" s="20">
        <f t="shared" si="48"/>
        <v>0</v>
      </c>
      <c r="H188" s="106"/>
      <c r="I188" s="45"/>
      <c r="J188" s="17"/>
      <c r="K188" s="18">
        <v>0.9587</v>
      </c>
      <c r="L188" s="22">
        <f t="shared" si="49"/>
        <v>0</v>
      </c>
      <c r="M188" s="23"/>
      <c r="N188" s="24">
        <f t="shared" si="50"/>
        <v>0</v>
      </c>
      <c r="O188" s="178"/>
      <c r="P188" s="18">
        <f t="shared" si="51"/>
        <v>0.96235000000000004</v>
      </c>
      <c r="Q188" s="179">
        <f t="shared" si="52"/>
        <v>3.7649999999999961E-2</v>
      </c>
      <c r="R188" s="28">
        <f t="shared" si="53"/>
        <v>0</v>
      </c>
      <c r="S188" s="27">
        <f t="shared" si="54"/>
        <v>0</v>
      </c>
      <c r="T188" s="26">
        <f t="shared" si="55"/>
        <v>0</v>
      </c>
    </row>
    <row r="189" spans="1:20" ht="26.25" x14ac:dyDescent="0.25">
      <c r="A189" s="212"/>
      <c r="B189" s="29" t="s">
        <v>263</v>
      </c>
      <c r="C189" s="16" t="s">
        <v>264</v>
      </c>
      <c r="D189" s="17"/>
      <c r="E189" s="18">
        <v>0.93810000000000004</v>
      </c>
      <c r="F189" s="19">
        <f t="shared" si="47"/>
        <v>0</v>
      </c>
      <c r="G189" s="20">
        <f t="shared" si="48"/>
        <v>0</v>
      </c>
      <c r="H189" s="106"/>
      <c r="I189" s="45"/>
      <c r="J189" s="17"/>
      <c r="K189" s="18">
        <v>0.99050000000000005</v>
      </c>
      <c r="L189" s="22">
        <f t="shared" si="49"/>
        <v>0</v>
      </c>
      <c r="M189" s="23"/>
      <c r="N189" s="24">
        <f t="shared" si="50"/>
        <v>0</v>
      </c>
      <c r="O189" s="178"/>
      <c r="P189" s="18">
        <f t="shared" si="51"/>
        <v>0.96430000000000005</v>
      </c>
      <c r="Q189" s="179">
        <f t="shared" si="52"/>
        <v>3.5699999999999954E-2</v>
      </c>
      <c r="R189" s="28">
        <f t="shared" si="53"/>
        <v>0</v>
      </c>
      <c r="S189" s="27">
        <f t="shared" si="54"/>
        <v>0</v>
      </c>
      <c r="T189" s="26">
        <f t="shared" si="55"/>
        <v>0</v>
      </c>
    </row>
    <row r="190" spans="1:20" ht="26.25" x14ac:dyDescent="0.25">
      <c r="A190" s="212"/>
      <c r="B190" s="29" t="s">
        <v>255</v>
      </c>
      <c r="C190" s="16" t="s">
        <v>256</v>
      </c>
      <c r="D190" s="17"/>
      <c r="E190" s="18">
        <v>0.88439999999999996</v>
      </c>
      <c r="F190" s="19">
        <f t="shared" si="47"/>
        <v>0</v>
      </c>
      <c r="G190" s="20">
        <f t="shared" si="48"/>
        <v>0</v>
      </c>
      <c r="H190" s="106"/>
      <c r="I190" s="45"/>
      <c r="J190" s="17"/>
      <c r="K190" s="18">
        <v>0.99250000000000005</v>
      </c>
      <c r="L190" s="22">
        <f t="shared" si="49"/>
        <v>0</v>
      </c>
      <c r="M190" s="23"/>
      <c r="N190" s="24">
        <f t="shared" si="50"/>
        <v>0</v>
      </c>
      <c r="O190" s="178"/>
      <c r="P190" s="18">
        <f t="shared" si="51"/>
        <v>0.93845000000000001</v>
      </c>
      <c r="Q190" s="179">
        <f t="shared" si="52"/>
        <v>6.1549999999999994E-2</v>
      </c>
      <c r="R190" s="28">
        <f t="shared" si="53"/>
        <v>0</v>
      </c>
      <c r="S190" s="27">
        <f t="shared" si="54"/>
        <v>0</v>
      </c>
      <c r="T190" s="26">
        <f t="shared" si="55"/>
        <v>0</v>
      </c>
    </row>
    <row r="191" spans="1:20" ht="26.25" x14ac:dyDescent="0.25">
      <c r="A191" s="212"/>
      <c r="B191" s="29" t="s">
        <v>345</v>
      </c>
      <c r="C191" s="16" t="s">
        <v>281</v>
      </c>
      <c r="D191" s="17"/>
      <c r="E191" s="18">
        <v>0.98529999999999995</v>
      </c>
      <c r="F191" s="19">
        <f t="shared" si="47"/>
        <v>0</v>
      </c>
      <c r="G191" s="20">
        <f t="shared" si="48"/>
        <v>0</v>
      </c>
      <c r="H191" s="106"/>
      <c r="I191" s="45"/>
      <c r="J191" s="17"/>
      <c r="K191" s="18">
        <v>0.98260000000000003</v>
      </c>
      <c r="L191" s="22">
        <f t="shared" si="49"/>
        <v>0</v>
      </c>
      <c r="M191" s="23"/>
      <c r="N191" s="24">
        <f t="shared" si="50"/>
        <v>0</v>
      </c>
      <c r="O191" s="178"/>
      <c r="P191" s="18">
        <f t="shared" si="51"/>
        <v>0.98394999999999999</v>
      </c>
      <c r="Q191" s="179">
        <f t="shared" si="52"/>
        <v>1.6050000000000009E-2</v>
      </c>
      <c r="R191" s="28">
        <f t="shared" si="53"/>
        <v>0</v>
      </c>
      <c r="S191" s="27">
        <f t="shared" si="54"/>
        <v>0</v>
      </c>
      <c r="T191" s="26">
        <f t="shared" si="55"/>
        <v>0</v>
      </c>
    </row>
    <row r="192" spans="1:20" ht="26.25" x14ac:dyDescent="0.25">
      <c r="A192" s="212"/>
      <c r="B192" s="29">
        <v>137</v>
      </c>
      <c r="C192" s="16" t="s">
        <v>291</v>
      </c>
      <c r="D192" s="17"/>
      <c r="E192" s="18">
        <v>0.92630000000000001</v>
      </c>
      <c r="F192" s="19">
        <f t="shared" si="47"/>
        <v>0</v>
      </c>
      <c r="G192" s="20">
        <f t="shared" si="48"/>
        <v>0</v>
      </c>
      <c r="H192" s="106"/>
      <c r="I192" s="45"/>
      <c r="J192" s="17"/>
      <c r="K192" s="18">
        <v>0.94650000000000001</v>
      </c>
      <c r="L192" s="22">
        <f t="shared" si="49"/>
        <v>0</v>
      </c>
      <c r="M192" s="59"/>
      <c r="N192" s="24">
        <f t="shared" si="50"/>
        <v>0</v>
      </c>
      <c r="O192" s="178"/>
      <c r="P192" s="18">
        <f t="shared" si="51"/>
        <v>0.93640000000000001</v>
      </c>
      <c r="Q192" s="179">
        <f t="shared" si="52"/>
        <v>6.359999999999999E-2</v>
      </c>
      <c r="R192" s="28">
        <f t="shared" si="53"/>
        <v>0</v>
      </c>
      <c r="S192" s="27">
        <f t="shared" si="54"/>
        <v>0</v>
      </c>
      <c r="T192" s="26">
        <f t="shared" si="55"/>
        <v>0</v>
      </c>
    </row>
    <row r="193" spans="1:20" ht="26.25" x14ac:dyDescent="0.25">
      <c r="A193" s="212"/>
      <c r="B193" s="29">
        <v>126</v>
      </c>
      <c r="C193" s="16" t="s">
        <v>287</v>
      </c>
      <c r="D193" s="17"/>
      <c r="E193" s="18">
        <v>0.93879999999999997</v>
      </c>
      <c r="F193" s="19">
        <f t="shared" si="47"/>
        <v>0</v>
      </c>
      <c r="G193" s="20">
        <f t="shared" si="48"/>
        <v>0</v>
      </c>
      <c r="H193" s="106"/>
      <c r="I193" s="45"/>
      <c r="J193" s="17"/>
      <c r="K193" s="18">
        <v>0.96850000000000003</v>
      </c>
      <c r="L193" s="22">
        <f t="shared" si="49"/>
        <v>0</v>
      </c>
      <c r="M193" s="23"/>
      <c r="N193" s="24">
        <f t="shared" si="50"/>
        <v>0</v>
      </c>
      <c r="O193" s="178"/>
      <c r="P193" s="18">
        <f t="shared" si="51"/>
        <v>0.95365</v>
      </c>
      <c r="Q193" s="179">
        <f t="shared" si="52"/>
        <v>4.6350000000000002E-2</v>
      </c>
      <c r="R193" s="28">
        <f t="shared" si="53"/>
        <v>0</v>
      </c>
      <c r="S193" s="27">
        <f t="shared" si="54"/>
        <v>0</v>
      </c>
      <c r="T193" s="26">
        <f t="shared" si="55"/>
        <v>0</v>
      </c>
    </row>
    <row r="194" spans="1:20" ht="51.75" x14ac:dyDescent="0.25">
      <c r="A194" s="212"/>
      <c r="B194" s="29">
        <v>136</v>
      </c>
      <c r="C194" s="16" t="s">
        <v>290</v>
      </c>
      <c r="D194" s="17"/>
      <c r="E194" s="30">
        <v>0.98070000000000002</v>
      </c>
      <c r="F194" s="19">
        <f t="shared" si="47"/>
        <v>0</v>
      </c>
      <c r="G194" s="20">
        <f t="shared" si="48"/>
        <v>0</v>
      </c>
      <c r="H194" s="106"/>
      <c r="I194" s="45"/>
      <c r="J194" s="17"/>
      <c r="K194" s="18">
        <v>0.98009999999999997</v>
      </c>
      <c r="L194" s="22">
        <f t="shared" si="49"/>
        <v>0</v>
      </c>
      <c r="M194" s="59"/>
      <c r="N194" s="24">
        <f t="shared" si="50"/>
        <v>0</v>
      </c>
      <c r="O194" s="178"/>
      <c r="P194" s="18">
        <f t="shared" si="51"/>
        <v>0.98039999999999994</v>
      </c>
      <c r="Q194" s="179">
        <f t="shared" si="52"/>
        <v>1.9600000000000062E-2</v>
      </c>
      <c r="R194" s="28">
        <f t="shared" si="53"/>
        <v>0</v>
      </c>
      <c r="S194" s="27">
        <f t="shared" si="54"/>
        <v>0</v>
      </c>
      <c r="T194" s="26">
        <f t="shared" si="55"/>
        <v>0</v>
      </c>
    </row>
    <row r="195" spans="1:20" ht="26.25" x14ac:dyDescent="0.25">
      <c r="A195" s="212"/>
      <c r="B195" s="29">
        <v>110</v>
      </c>
      <c r="C195" s="16" t="s">
        <v>260</v>
      </c>
      <c r="D195" s="17"/>
      <c r="E195" s="18">
        <v>0.98350000000000004</v>
      </c>
      <c r="F195" s="19">
        <f t="shared" si="47"/>
        <v>0</v>
      </c>
      <c r="G195" s="20">
        <f t="shared" si="48"/>
        <v>0</v>
      </c>
      <c r="H195" s="106"/>
      <c r="I195" s="45"/>
      <c r="J195" s="17"/>
      <c r="K195" s="18">
        <v>0.98050000000000004</v>
      </c>
      <c r="L195" s="22">
        <f t="shared" si="49"/>
        <v>0</v>
      </c>
      <c r="M195" s="23"/>
      <c r="N195" s="24">
        <f t="shared" si="50"/>
        <v>0</v>
      </c>
      <c r="O195" s="178"/>
      <c r="P195" s="18">
        <f t="shared" si="51"/>
        <v>0.98199999999999998</v>
      </c>
      <c r="Q195" s="179">
        <f t="shared" si="52"/>
        <v>1.8000000000000016E-2</v>
      </c>
      <c r="R195" s="28">
        <f t="shared" si="53"/>
        <v>0</v>
      </c>
      <c r="S195" s="27">
        <f t="shared" si="54"/>
        <v>0</v>
      </c>
      <c r="T195" s="26">
        <f t="shared" si="55"/>
        <v>0</v>
      </c>
    </row>
    <row r="196" spans="1:20" ht="26.25" x14ac:dyDescent="0.25">
      <c r="A196" s="212"/>
      <c r="B196" s="29" t="s">
        <v>270</v>
      </c>
      <c r="C196" s="16" t="s">
        <v>271</v>
      </c>
      <c r="D196" s="17"/>
      <c r="E196" s="18">
        <v>0.9667</v>
      </c>
      <c r="F196" s="19">
        <f t="shared" si="47"/>
        <v>0</v>
      </c>
      <c r="G196" s="20">
        <f t="shared" si="48"/>
        <v>0</v>
      </c>
      <c r="H196" s="106"/>
      <c r="I196" s="45"/>
      <c r="J196" s="17"/>
      <c r="K196" s="18">
        <v>0.97019999999999995</v>
      </c>
      <c r="L196" s="22">
        <f t="shared" si="49"/>
        <v>0</v>
      </c>
      <c r="M196" s="23"/>
      <c r="N196" s="24">
        <f t="shared" si="50"/>
        <v>0</v>
      </c>
      <c r="O196" s="178"/>
      <c r="P196" s="18">
        <f t="shared" si="51"/>
        <v>0.96845000000000003</v>
      </c>
      <c r="Q196" s="179">
        <f t="shared" si="52"/>
        <v>3.1549999999999967E-2</v>
      </c>
      <c r="R196" s="28">
        <f t="shared" si="53"/>
        <v>0</v>
      </c>
      <c r="S196" s="27">
        <f t="shared" si="54"/>
        <v>0</v>
      </c>
      <c r="T196" s="26">
        <f t="shared" si="55"/>
        <v>0</v>
      </c>
    </row>
    <row r="197" spans="1:20" ht="39" x14ac:dyDescent="0.25">
      <c r="A197" s="212"/>
      <c r="B197" s="29">
        <v>144</v>
      </c>
      <c r="C197" s="16" t="s">
        <v>292</v>
      </c>
      <c r="D197" s="17"/>
      <c r="E197" s="18">
        <v>0.96660000000000001</v>
      </c>
      <c r="F197" s="19">
        <f t="shared" si="47"/>
        <v>0</v>
      </c>
      <c r="G197" s="20">
        <f t="shared" si="48"/>
        <v>0</v>
      </c>
      <c r="H197" s="106"/>
      <c r="I197" s="45"/>
      <c r="J197" s="17"/>
      <c r="K197" s="18">
        <v>0.98680000000000001</v>
      </c>
      <c r="L197" s="22">
        <f t="shared" si="49"/>
        <v>0</v>
      </c>
      <c r="M197" s="59"/>
      <c r="N197" s="24">
        <f t="shared" si="50"/>
        <v>0</v>
      </c>
      <c r="O197" s="178"/>
      <c r="P197" s="18">
        <f t="shared" si="51"/>
        <v>0.97670000000000001</v>
      </c>
      <c r="Q197" s="179">
        <f t="shared" si="52"/>
        <v>2.3299999999999987E-2</v>
      </c>
      <c r="R197" s="28">
        <f t="shared" si="53"/>
        <v>0</v>
      </c>
      <c r="S197" s="27">
        <f t="shared" si="54"/>
        <v>0</v>
      </c>
      <c r="T197" s="26">
        <f t="shared" si="55"/>
        <v>0</v>
      </c>
    </row>
    <row r="198" spans="1:20" ht="26.25" x14ac:dyDescent="0.25">
      <c r="A198" s="212"/>
      <c r="B198" s="29" t="s">
        <v>272</v>
      </c>
      <c r="C198" s="16" t="s">
        <v>273</v>
      </c>
      <c r="D198" s="17"/>
      <c r="E198" s="18">
        <v>0.97519999999999996</v>
      </c>
      <c r="F198" s="19">
        <f t="shared" si="47"/>
        <v>0</v>
      </c>
      <c r="G198" s="20">
        <f t="shared" si="48"/>
        <v>0</v>
      </c>
      <c r="H198" s="106"/>
      <c r="I198" s="45"/>
      <c r="J198" s="17"/>
      <c r="K198" s="18">
        <v>0.97189999999999999</v>
      </c>
      <c r="L198" s="22">
        <f t="shared" si="49"/>
        <v>0</v>
      </c>
      <c r="M198" s="23"/>
      <c r="N198" s="24">
        <f t="shared" si="50"/>
        <v>0</v>
      </c>
      <c r="O198" s="178"/>
      <c r="P198" s="18">
        <f t="shared" si="51"/>
        <v>0.97354999999999992</v>
      </c>
      <c r="Q198" s="179">
        <f t="shared" si="52"/>
        <v>2.6450000000000085E-2</v>
      </c>
      <c r="R198" s="28">
        <f t="shared" si="53"/>
        <v>0</v>
      </c>
      <c r="S198" s="27">
        <f t="shared" si="54"/>
        <v>0</v>
      </c>
      <c r="T198" s="26">
        <f t="shared" si="55"/>
        <v>0</v>
      </c>
    </row>
    <row r="199" spans="1:20" ht="26.25" x14ac:dyDescent="0.25">
      <c r="A199" s="212"/>
      <c r="B199" s="29" t="s">
        <v>257</v>
      </c>
      <c r="C199" s="16" t="s">
        <v>258</v>
      </c>
      <c r="D199" s="17"/>
      <c r="E199" s="18">
        <v>0.97209999999999996</v>
      </c>
      <c r="F199" s="19">
        <f t="shared" si="47"/>
        <v>0</v>
      </c>
      <c r="G199" s="20">
        <f t="shared" si="48"/>
        <v>0</v>
      </c>
      <c r="H199" s="106"/>
      <c r="I199" s="45"/>
      <c r="J199" s="17"/>
      <c r="K199" s="18">
        <v>0.97150000000000003</v>
      </c>
      <c r="L199" s="22">
        <f t="shared" si="49"/>
        <v>0</v>
      </c>
      <c r="M199" s="23"/>
      <c r="N199" s="24">
        <f t="shared" si="50"/>
        <v>0</v>
      </c>
      <c r="O199" s="178"/>
      <c r="P199" s="18">
        <f t="shared" si="51"/>
        <v>0.9718</v>
      </c>
      <c r="Q199" s="179">
        <f t="shared" si="52"/>
        <v>2.8200000000000003E-2</v>
      </c>
      <c r="R199" s="28">
        <f t="shared" si="53"/>
        <v>0</v>
      </c>
      <c r="S199" s="27">
        <f t="shared" si="54"/>
        <v>0</v>
      </c>
      <c r="T199" s="26">
        <f t="shared" si="55"/>
        <v>0</v>
      </c>
    </row>
    <row r="200" spans="1:20" ht="26.25" x14ac:dyDescent="0.25">
      <c r="A200" s="212"/>
      <c r="B200" s="29" t="s">
        <v>253</v>
      </c>
      <c r="C200" s="16" t="s">
        <v>254</v>
      </c>
      <c r="D200" s="17"/>
      <c r="E200" s="18">
        <v>0.98050000000000004</v>
      </c>
      <c r="F200" s="19">
        <f t="shared" si="47"/>
        <v>0</v>
      </c>
      <c r="G200" s="20">
        <f t="shared" si="48"/>
        <v>0</v>
      </c>
      <c r="H200" s="106"/>
      <c r="I200" s="45"/>
      <c r="J200" s="17"/>
      <c r="K200" s="18">
        <v>0.98150000000000004</v>
      </c>
      <c r="L200" s="22">
        <f t="shared" si="49"/>
        <v>0</v>
      </c>
      <c r="M200" s="23"/>
      <c r="N200" s="24">
        <f t="shared" si="50"/>
        <v>0</v>
      </c>
      <c r="O200" s="178"/>
      <c r="P200" s="18">
        <f t="shared" si="51"/>
        <v>0.98100000000000009</v>
      </c>
      <c r="Q200" s="179">
        <f t="shared" si="52"/>
        <v>1.8999999999999906E-2</v>
      </c>
      <c r="R200" s="28">
        <f t="shared" si="53"/>
        <v>0</v>
      </c>
      <c r="S200" s="27">
        <f t="shared" si="54"/>
        <v>0</v>
      </c>
      <c r="T200" s="26">
        <f t="shared" si="55"/>
        <v>0</v>
      </c>
    </row>
    <row r="201" spans="1:20" ht="26.25" x14ac:dyDescent="0.25">
      <c r="A201" s="212"/>
      <c r="B201" s="29" t="s">
        <v>245</v>
      </c>
      <c r="C201" s="16" t="s">
        <v>246</v>
      </c>
      <c r="D201" s="17"/>
      <c r="E201" s="18">
        <v>0.99980000000000002</v>
      </c>
      <c r="F201" s="19">
        <f t="shared" si="47"/>
        <v>0</v>
      </c>
      <c r="G201" s="20">
        <f t="shared" si="48"/>
        <v>0</v>
      </c>
      <c r="H201" s="106"/>
      <c r="I201" s="45"/>
      <c r="J201" s="17"/>
      <c r="K201" s="18">
        <v>0.99660000000000004</v>
      </c>
      <c r="L201" s="22">
        <f t="shared" si="49"/>
        <v>0</v>
      </c>
      <c r="M201" s="23"/>
      <c r="N201" s="24">
        <f t="shared" si="50"/>
        <v>0</v>
      </c>
      <c r="O201" s="178"/>
      <c r="P201" s="18">
        <f t="shared" si="51"/>
        <v>0.99819999999999998</v>
      </c>
      <c r="Q201" s="179">
        <f t="shared" si="52"/>
        <v>1.8000000000000238E-3</v>
      </c>
      <c r="R201" s="28">
        <f t="shared" si="53"/>
        <v>0</v>
      </c>
      <c r="S201" s="27">
        <f t="shared" si="54"/>
        <v>0</v>
      </c>
      <c r="T201" s="26">
        <f t="shared" si="55"/>
        <v>0</v>
      </c>
    </row>
    <row r="202" spans="1:20" ht="26.25" x14ac:dyDescent="0.25">
      <c r="A202" s="212"/>
      <c r="B202" s="29" t="s">
        <v>267</v>
      </c>
      <c r="C202" s="16" t="s">
        <v>268</v>
      </c>
      <c r="D202" s="17"/>
      <c r="E202" s="18">
        <v>0.99909999999999999</v>
      </c>
      <c r="F202" s="19">
        <f t="shared" si="47"/>
        <v>0</v>
      </c>
      <c r="G202" s="20">
        <f t="shared" si="48"/>
        <v>0</v>
      </c>
      <c r="H202" s="106"/>
      <c r="I202" s="45"/>
      <c r="J202" s="17"/>
      <c r="K202" s="18">
        <v>0.99950000000000006</v>
      </c>
      <c r="L202" s="22">
        <f t="shared" si="49"/>
        <v>0</v>
      </c>
      <c r="M202" s="23"/>
      <c r="N202" s="24">
        <f t="shared" si="50"/>
        <v>0</v>
      </c>
      <c r="O202" s="178"/>
      <c r="P202" s="18">
        <f t="shared" si="51"/>
        <v>0.99930000000000008</v>
      </c>
      <c r="Q202" s="179">
        <f t="shared" si="52"/>
        <v>6.9999999999992291E-4</v>
      </c>
      <c r="R202" s="28">
        <f t="shared" si="53"/>
        <v>0</v>
      </c>
      <c r="S202" s="27">
        <f t="shared" si="54"/>
        <v>0</v>
      </c>
      <c r="T202" s="26">
        <f t="shared" si="55"/>
        <v>0</v>
      </c>
    </row>
    <row r="203" spans="1:20" ht="26.25" x14ac:dyDescent="0.25">
      <c r="A203" s="212"/>
      <c r="B203" s="29" t="s">
        <v>265</v>
      </c>
      <c r="C203" s="16" t="s">
        <v>266</v>
      </c>
      <c r="D203" s="17"/>
      <c r="E203" s="18">
        <v>0.99970000000000003</v>
      </c>
      <c r="F203" s="19">
        <f t="shared" si="47"/>
        <v>0</v>
      </c>
      <c r="G203" s="20">
        <f t="shared" si="48"/>
        <v>0</v>
      </c>
      <c r="H203" s="106"/>
      <c r="I203" s="45"/>
      <c r="J203" s="17"/>
      <c r="K203" s="18">
        <v>0.99960000000000004</v>
      </c>
      <c r="L203" s="22">
        <f t="shared" si="49"/>
        <v>0</v>
      </c>
      <c r="M203" s="23"/>
      <c r="N203" s="24">
        <f t="shared" si="50"/>
        <v>0</v>
      </c>
      <c r="O203" s="178"/>
      <c r="P203" s="18">
        <f t="shared" si="51"/>
        <v>0.99965000000000004</v>
      </c>
      <c r="Q203" s="179">
        <f t="shared" si="52"/>
        <v>3.4999999999996145E-4</v>
      </c>
      <c r="R203" s="28">
        <f t="shared" si="53"/>
        <v>0</v>
      </c>
      <c r="S203" s="27">
        <f t="shared" si="54"/>
        <v>0</v>
      </c>
      <c r="T203" s="26">
        <f t="shared" si="55"/>
        <v>0</v>
      </c>
    </row>
    <row r="204" spans="1:20" ht="26.25" x14ac:dyDescent="0.25">
      <c r="A204" s="212"/>
      <c r="B204" s="29" t="s">
        <v>223</v>
      </c>
      <c r="C204" s="16" t="s">
        <v>224</v>
      </c>
      <c r="D204" s="17"/>
      <c r="E204" s="18">
        <v>0.99990000000000001</v>
      </c>
      <c r="F204" s="19">
        <f t="shared" si="47"/>
        <v>0</v>
      </c>
      <c r="G204" s="20">
        <f t="shared" si="48"/>
        <v>0</v>
      </c>
      <c r="H204" s="106"/>
      <c r="I204" s="45"/>
      <c r="J204" s="17"/>
      <c r="K204" s="18">
        <v>0.99970000000000003</v>
      </c>
      <c r="L204" s="22">
        <f t="shared" si="49"/>
        <v>0</v>
      </c>
      <c r="M204" s="23"/>
      <c r="N204" s="24">
        <f t="shared" si="50"/>
        <v>0</v>
      </c>
      <c r="O204" s="178"/>
      <c r="P204" s="18">
        <f t="shared" si="51"/>
        <v>0.99980000000000002</v>
      </c>
      <c r="Q204" s="179">
        <f t="shared" si="52"/>
        <v>1.9999999999997797E-4</v>
      </c>
      <c r="R204" s="28">
        <f t="shared" si="53"/>
        <v>0</v>
      </c>
      <c r="S204" s="27">
        <f t="shared" si="54"/>
        <v>0</v>
      </c>
      <c r="T204" s="26">
        <f t="shared" si="55"/>
        <v>0</v>
      </c>
    </row>
    <row r="205" spans="1:20" ht="26.25" x14ac:dyDescent="0.25">
      <c r="A205" s="212"/>
      <c r="B205" s="29" t="s">
        <v>251</v>
      </c>
      <c r="C205" s="16" t="s">
        <v>252</v>
      </c>
      <c r="D205" s="17"/>
      <c r="E205" s="18">
        <v>0.99980000000000002</v>
      </c>
      <c r="F205" s="19">
        <f t="shared" si="47"/>
        <v>0</v>
      </c>
      <c r="G205" s="20">
        <f t="shared" si="48"/>
        <v>0</v>
      </c>
      <c r="H205" s="106"/>
      <c r="I205" s="45"/>
      <c r="J205" s="17"/>
      <c r="K205" s="18">
        <v>0.99990000000000001</v>
      </c>
      <c r="L205" s="22">
        <f t="shared" si="49"/>
        <v>0</v>
      </c>
      <c r="M205" s="23"/>
      <c r="N205" s="24">
        <f t="shared" si="50"/>
        <v>0</v>
      </c>
      <c r="O205" s="178"/>
      <c r="P205" s="18">
        <f t="shared" si="51"/>
        <v>0.99985000000000002</v>
      </c>
      <c r="Q205" s="179">
        <f t="shared" si="52"/>
        <v>1.4999999999998348E-4</v>
      </c>
      <c r="R205" s="28">
        <f t="shared" si="53"/>
        <v>0</v>
      </c>
      <c r="S205" s="27">
        <f t="shared" si="54"/>
        <v>0</v>
      </c>
      <c r="T205" s="26">
        <f t="shared" si="55"/>
        <v>0</v>
      </c>
    </row>
    <row r="206" spans="1:20" x14ac:dyDescent="0.25">
      <c r="A206" s="212"/>
      <c r="B206" s="29"/>
      <c r="C206" s="16"/>
      <c r="D206" s="126"/>
      <c r="E206" s="18"/>
      <c r="F206" s="19"/>
      <c r="G206" s="20"/>
      <c r="H206" s="106"/>
      <c r="I206" s="45"/>
      <c r="J206" s="127"/>
      <c r="K206" s="18"/>
      <c r="L206" s="22"/>
      <c r="M206" s="60"/>
      <c r="N206" s="24"/>
      <c r="O206" s="178"/>
      <c r="P206" s="18"/>
      <c r="Q206" s="179"/>
      <c r="R206" s="124"/>
      <c r="S206" s="27"/>
      <c r="T206" s="26"/>
    </row>
    <row r="207" spans="1:20" x14ac:dyDescent="0.25">
      <c r="A207" s="212"/>
      <c r="B207" s="29"/>
      <c r="C207" s="16"/>
      <c r="D207" s="126"/>
      <c r="E207" s="18"/>
      <c r="F207" s="19"/>
      <c r="G207" s="129"/>
      <c r="H207" s="106"/>
      <c r="I207" s="48"/>
      <c r="J207" s="127"/>
      <c r="K207" s="18"/>
      <c r="L207" s="22"/>
      <c r="M207" s="60"/>
      <c r="N207" s="108"/>
      <c r="O207" s="106"/>
      <c r="P207" s="18"/>
      <c r="Q207" s="179"/>
      <c r="R207" s="119"/>
      <c r="S207" s="27"/>
      <c r="T207" s="26"/>
    </row>
    <row r="208" spans="1:20" x14ac:dyDescent="0.25">
      <c r="A208" s="212"/>
      <c r="B208" s="29"/>
      <c r="C208" s="16"/>
      <c r="D208" s="127"/>
      <c r="E208" s="18"/>
      <c r="F208" s="19"/>
      <c r="G208" s="129"/>
      <c r="H208" s="106"/>
      <c r="I208" s="48"/>
      <c r="J208" s="127"/>
      <c r="K208" s="18"/>
      <c r="L208" s="22"/>
      <c r="M208" s="60"/>
      <c r="N208" s="108"/>
      <c r="O208" s="106"/>
      <c r="P208" s="18"/>
      <c r="Q208" s="179"/>
      <c r="R208" s="100"/>
      <c r="S208" s="27"/>
      <c r="T208" s="26"/>
    </row>
    <row r="209" spans="1:20" x14ac:dyDescent="0.25">
      <c r="A209" s="212"/>
      <c r="B209" s="29"/>
      <c r="C209" s="16"/>
      <c r="D209" s="126"/>
      <c r="E209" s="33"/>
      <c r="F209" s="19"/>
      <c r="G209" s="129"/>
      <c r="H209" s="35"/>
      <c r="I209" s="48"/>
      <c r="J209" s="127"/>
      <c r="K209" s="33"/>
      <c r="L209" s="22"/>
      <c r="M209" s="60"/>
      <c r="N209" s="117"/>
      <c r="O209" s="35"/>
      <c r="P209" s="18"/>
      <c r="Q209" s="179"/>
      <c r="R209" s="100"/>
      <c r="S209" s="27"/>
      <c r="T209" s="26"/>
    </row>
    <row r="210" spans="1:20" x14ac:dyDescent="0.25">
      <c r="A210" s="112"/>
      <c r="B210" s="29"/>
      <c r="C210" s="16"/>
      <c r="D210" s="44"/>
      <c r="E210" s="33"/>
      <c r="F210" s="19"/>
      <c r="G210" s="105"/>
      <c r="H210" s="35"/>
      <c r="I210" s="48"/>
      <c r="J210" s="46"/>
      <c r="K210" s="33"/>
      <c r="L210" s="22"/>
      <c r="M210" s="37"/>
      <c r="N210" s="117"/>
      <c r="O210" s="35"/>
      <c r="P210" s="18"/>
      <c r="Q210" s="179"/>
      <c r="R210" s="100"/>
      <c r="S210" s="27"/>
      <c r="T210" s="26"/>
    </row>
    <row r="211" spans="1:20" x14ac:dyDescent="0.25">
      <c r="A211" s="212" t="s">
        <v>351</v>
      </c>
      <c r="B211" s="29" t="s">
        <v>358</v>
      </c>
      <c r="C211" s="16" t="s">
        <v>359</v>
      </c>
      <c r="D211" s="133"/>
      <c r="E211" s="18">
        <v>0.871</v>
      </c>
      <c r="F211" s="19">
        <f t="shared" ref="F211:F223" si="56">D211*E211</f>
        <v>0</v>
      </c>
      <c r="G211" s="20">
        <f t="shared" ref="G211:G223" si="57">D211-F211</f>
        <v>0</v>
      </c>
      <c r="H211" s="106"/>
      <c r="I211" s="45"/>
      <c r="J211" s="133"/>
      <c r="K211" s="18">
        <v>0.871</v>
      </c>
      <c r="L211" s="22">
        <f t="shared" ref="L211:L223" si="58">J211*K211</f>
        <v>0</v>
      </c>
      <c r="M211" s="45"/>
      <c r="N211" s="24">
        <f t="shared" ref="N211:N223" si="59">J211-L211</f>
        <v>0</v>
      </c>
      <c r="O211" s="178"/>
      <c r="P211" s="18">
        <f t="shared" ref="P211:P223" si="60">(E211+K211)/2</f>
        <v>0.871</v>
      </c>
      <c r="Q211" s="179">
        <f t="shared" ref="Q211:Q223" si="61">(1-P211)</f>
        <v>0.129</v>
      </c>
      <c r="R211" s="27">
        <f t="shared" ref="R211:R216" si="62">S211</f>
        <v>0</v>
      </c>
      <c r="S211" s="27">
        <f t="shared" ref="S211:S216" si="63">((G211+N211)/2)</f>
        <v>0</v>
      </c>
      <c r="T211" s="26">
        <f t="shared" ref="T211:T223" si="64">((D211+J211)/2)</f>
        <v>0</v>
      </c>
    </row>
    <row r="212" spans="1:20" ht="26.25" x14ac:dyDescent="0.25">
      <c r="A212" s="212"/>
      <c r="B212" s="29" t="s">
        <v>362</v>
      </c>
      <c r="C212" s="16" t="s">
        <v>363</v>
      </c>
      <c r="D212" s="133"/>
      <c r="E212" s="18">
        <v>0.871</v>
      </c>
      <c r="F212" s="19">
        <f t="shared" si="56"/>
        <v>0</v>
      </c>
      <c r="G212" s="20">
        <f t="shared" si="57"/>
        <v>0</v>
      </c>
      <c r="H212" s="106"/>
      <c r="I212" s="45"/>
      <c r="J212" s="133"/>
      <c r="K212" s="18">
        <v>0.871</v>
      </c>
      <c r="L212" s="22">
        <f t="shared" si="58"/>
        <v>0</v>
      </c>
      <c r="M212" s="45"/>
      <c r="N212" s="24">
        <f t="shared" si="59"/>
        <v>0</v>
      </c>
      <c r="O212" s="178"/>
      <c r="P212" s="18">
        <f t="shared" si="60"/>
        <v>0.871</v>
      </c>
      <c r="Q212" s="179">
        <f t="shared" si="61"/>
        <v>0.129</v>
      </c>
      <c r="R212" s="27">
        <f t="shared" si="62"/>
        <v>0</v>
      </c>
      <c r="S212" s="27">
        <f t="shared" si="63"/>
        <v>0</v>
      </c>
      <c r="T212" s="26">
        <f t="shared" si="64"/>
        <v>0</v>
      </c>
    </row>
    <row r="213" spans="1:20" x14ac:dyDescent="0.25">
      <c r="A213" s="212"/>
      <c r="B213" s="29" t="s">
        <v>356</v>
      </c>
      <c r="C213" s="16" t="s">
        <v>357</v>
      </c>
      <c r="D213" s="133"/>
      <c r="E213" s="18">
        <v>0.871</v>
      </c>
      <c r="F213" s="19">
        <f t="shared" si="56"/>
        <v>0</v>
      </c>
      <c r="G213" s="20">
        <f t="shared" si="57"/>
        <v>0</v>
      </c>
      <c r="H213" s="106"/>
      <c r="I213" s="45"/>
      <c r="J213" s="133"/>
      <c r="K213" s="18">
        <v>0.871</v>
      </c>
      <c r="L213" s="22">
        <f t="shared" si="58"/>
        <v>0</v>
      </c>
      <c r="M213" s="45"/>
      <c r="N213" s="24">
        <f t="shared" si="59"/>
        <v>0</v>
      </c>
      <c r="O213" s="178"/>
      <c r="P213" s="18">
        <f t="shared" si="60"/>
        <v>0.871</v>
      </c>
      <c r="Q213" s="179">
        <f t="shared" si="61"/>
        <v>0.129</v>
      </c>
      <c r="R213" s="27">
        <f t="shared" si="62"/>
        <v>0</v>
      </c>
      <c r="S213" s="27">
        <f t="shared" si="63"/>
        <v>0</v>
      </c>
      <c r="T213" s="26">
        <f t="shared" si="64"/>
        <v>0</v>
      </c>
    </row>
    <row r="214" spans="1:20" x14ac:dyDescent="0.25">
      <c r="A214" s="212"/>
      <c r="B214" s="29" t="s">
        <v>360</v>
      </c>
      <c r="C214" s="16" t="s">
        <v>361</v>
      </c>
      <c r="D214" s="133"/>
      <c r="E214" s="18">
        <v>0.871</v>
      </c>
      <c r="F214" s="19">
        <f t="shared" si="56"/>
        <v>0</v>
      </c>
      <c r="G214" s="20">
        <f t="shared" si="57"/>
        <v>0</v>
      </c>
      <c r="H214" s="106"/>
      <c r="I214" s="45"/>
      <c r="J214" s="133"/>
      <c r="K214" s="18">
        <v>0.871</v>
      </c>
      <c r="L214" s="22">
        <f t="shared" si="58"/>
        <v>0</v>
      </c>
      <c r="M214" s="45"/>
      <c r="N214" s="24">
        <f t="shared" si="59"/>
        <v>0</v>
      </c>
      <c r="O214" s="178"/>
      <c r="P214" s="18">
        <f t="shared" si="60"/>
        <v>0.871</v>
      </c>
      <c r="Q214" s="179">
        <f t="shared" si="61"/>
        <v>0.129</v>
      </c>
      <c r="R214" s="27">
        <f t="shared" si="62"/>
        <v>0</v>
      </c>
      <c r="S214" s="27">
        <f t="shared" si="63"/>
        <v>0</v>
      </c>
      <c r="T214" s="26">
        <f t="shared" si="64"/>
        <v>0</v>
      </c>
    </row>
    <row r="215" spans="1:20" x14ac:dyDescent="0.25">
      <c r="A215" s="212"/>
      <c r="B215" s="29" t="s">
        <v>354</v>
      </c>
      <c r="C215" s="16" t="s">
        <v>355</v>
      </c>
      <c r="D215" s="133"/>
      <c r="E215" s="18">
        <v>0.871</v>
      </c>
      <c r="F215" s="19">
        <f t="shared" si="56"/>
        <v>0</v>
      </c>
      <c r="G215" s="20">
        <f t="shared" si="57"/>
        <v>0</v>
      </c>
      <c r="H215" s="106"/>
      <c r="I215" s="45"/>
      <c r="J215" s="133"/>
      <c r="K215" s="18">
        <v>0.871</v>
      </c>
      <c r="L215" s="22">
        <f t="shared" si="58"/>
        <v>0</v>
      </c>
      <c r="M215" s="45"/>
      <c r="N215" s="24">
        <f t="shared" si="59"/>
        <v>0</v>
      </c>
      <c r="O215" s="178"/>
      <c r="P215" s="18">
        <f t="shared" si="60"/>
        <v>0.871</v>
      </c>
      <c r="Q215" s="179">
        <f t="shared" si="61"/>
        <v>0.129</v>
      </c>
      <c r="R215" s="27">
        <f t="shared" si="62"/>
        <v>0</v>
      </c>
      <c r="S215" s="27">
        <f t="shared" si="63"/>
        <v>0</v>
      </c>
      <c r="T215" s="26">
        <f t="shared" si="64"/>
        <v>0</v>
      </c>
    </row>
    <row r="216" spans="1:20" ht="26.25" x14ac:dyDescent="0.25">
      <c r="A216" s="212"/>
      <c r="B216" s="29" t="s">
        <v>364</v>
      </c>
      <c r="C216" s="16" t="s">
        <v>365</v>
      </c>
      <c r="D216" s="133"/>
      <c r="E216" s="18">
        <v>0.871</v>
      </c>
      <c r="F216" s="19">
        <f t="shared" si="56"/>
        <v>0</v>
      </c>
      <c r="G216" s="20">
        <f t="shared" si="57"/>
        <v>0</v>
      </c>
      <c r="H216" s="106"/>
      <c r="I216" s="45"/>
      <c r="J216" s="133"/>
      <c r="K216" s="18">
        <v>0.871</v>
      </c>
      <c r="L216" s="22">
        <f t="shared" si="58"/>
        <v>0</v>
      </c>
      <c r="M216" s="45"/>
      <c r="N216" s="24">
        <f t="shared" si="59"/>
        <v>0</v>
      </c>
      <c r="O216" s="178"/>
      <c r="P216" s="18">
        <f t="shared" si="60"/>
        <v>0.871</v>
      </c>
      <c r="Q216" s="179">
        <f t="shared" si="61"/>
        <v>0.129</v>
      </c>
      <c r="R216" s="27">
        <f t="shared" si="62"/>
        <v>0</v>
      </c>
      <c r="S216" s="27">
        <f t="shared" si="63"/>
        <v>0</v>
      </c>
      <c r="T216" s="26">
        <f t="shared" si="64"/>
        <v>0</v>
      </c>
    </row>
    <row r="217" spans="1:20" x14ac:dyDescent="0.25">
      <c r="A217" s="212"/>
      <c r="B217" s="29" t="s">
        <v>352</v>
      </c>
      <c r="C217" s="16" t="s">
        <v>353</v>
      </c>
      <c r="D217" s="133"/>
      <c r="E217" s="18">
        <v>0.871</v>
      </c>
      <c r="F217" s="19">
        <f t="shared" si="56"/>
        <v>0</v>
      </c>
      <c r="G217" s="20">
        <f t="shared" si="57"/>
        <v>0</v>
      </c>
      <c r="H217" s="106"/>
      <c r="I217" s="45"/>
      <c r="J217" s="133"/>
      <c r="K217" s="18">
        <v>0.871</v>
      </c>
      <c r="L217" s="22">
        <f t="shared" si="58"/>
        <v>0</v>
      </c>
      <c r="M217" s="45"/>
      <c r="N217" s="24">
        <f t="shared" si="59"/>
        <v>0</v>
      </c>
      <c r="O217" s="178"/>
      <c r="P217" s="18">
        <f t="shared" si="60"/>
        <v>0.871</v>
      </c>
      <c r="Q217" s="179">
        <f t="shared" si="61"/>
        <v>0.129</v>
      </c>
      <c r="R217" s="27">
        <f>((G217+N217)/2)</f>
        <v>0</v>
      </c>
      <c r="S217" s="27">
        <f>G217+N217</f>
        <v>0</v>
      </c>
      <c r="T217" s="26">
        <f t="shared" si="64"/>
        <v>0</v>
      </c>
    </row>
    <row r="218" spans="1:20" x14ac:dyDescent="0.25">
      <c r="A218" s="212"/>
      <c r="B218" s="29" t="s">
        <v>368</v>
      </c>
      <c r="C218" s="16" t="s">
        <v>369</v>
      </c>
      <c r="D218" s="133"/>
      <c r="E218" s="18">
        <v>0.871</v>
      </c>
      <c r="F218" s="19">
        <f t="shared" si="56"/>
        <v>0</v>
      </c>
      <c r="G218" s="20">
        <f t="shared" si="57"/>
        <v>0</v>
      </c>
      <c r="H218" s="106"/>
      <c r="I218" s="45"/>
      <c r="J218" s="133"/>
      <c r="K218" s="18">
        <v>0.871</v>
      </c>
      <c r="L218" s="22">
        <f t="shared" si="58"/>
        <v>0</v>
      </c>
      <c r="M218" s="45"/>
      <c r="N218" s="24">
        <f t="shared" si="59"/>
        <v>0</v>
      </c>
      <c r="O218" s="178"/>
      <c r="P218" s="18">
        <f t="shared" si="60"/>
        <v>0.871</v>
      </c>
      <c r="Q218" s="179">
        <f t="shared" si="61"/>
        <v>0.129</v>
      </c>
      <c r="R218" s="27">
        <f t="shared" ref="R218:R223" si="65">S218</f>
        <v>0</v>
      </c>
      <c r="S218" s="27">
        <f t="shared" ref="S218:S223" si="66">((G218+N218)/2)</f>
        <v>0</v>
      </c>
      <c r="T218" s="26">
        <f t="shared" si="64"/>
        <v>0</v>
      </c>
    </row>
    <row r="219" spans="1:20" x14ac:dyDescent="0.25">
      <c r="A219" s="212"/>
      <c r="B219" s="29" t="s">
        <v>366</v>
      </c>
      <c r="C219" s="16" t="s">
        <v>367</v>
      </c>
      <c r="D219" s="133"/>
      <c r="E219" s="18">
        <v>0.871</v>
      </c>
      <c r="F219" s="19">
        <f t="shared" si="56"/>
        <v>0</v>
      </c>
      <c r="G219" s="20">
        <f t="shared" si="57"/>
        <v>0</v>
      </c>
      <c r="H219" s="106"/>
      <c r="I219" s="45"/>
      <c r="J219" s="133"/>
      <c r="K219" s="18">
        <v>0.871</v>
      </c>
      <c r="L219" s="22">
        <f t="shared" si="58"/>
        <v>0</v>
      </c>
      <c r="M219" s="45"/>
      <c r="N219" s="24">
        <f t="shared" si="59"/>
        <v>0</v>
      </c>
      <c r="O219" s="178"/>
      <c r="P219" s="18">
        <f t="shared" si="60"/>
        <v>0.871</v>
      </c>
      <c r="Q219" s="179">
        <f t="shared" si="61"/>
        <v>0.129</v>
      </c>
      <c r="R219" s="27">
        <f t="shared" si="65"/>
        <v>0</v>
      </c>
      <c r="S219" s="27">
        <f t="shared" si="66"/>
        <v>0</v>
      </c>
      <c r="T219" s="26">
        <f t="shared" si="64"/>
        <v>0</v>
      </c>
    </row>
    <row r="220" spans="1:20" x14ac:dyDescent="0.25">
      <c r="A220" s="212"/>
      <c r="B220" s="29" t="s">
        <v>376</v>
      </c>
      <c r="C220" s="16" t="s">
        <v>377</v>
      </c>
      <c r="D220" s="133"/>
      <c r="E220" s="18">
        <v>0.871</v>
      </c>
      <c r="F220" s="19">
        <f t="shared" si="56"/>
        <v>0</v>
      </c>
      <c r="G220" s="20">
        <f t="shared" si="57"/>
        <v>0</v>
      </c>
      <c r="H220" s="106"/>
      <c r="I220" s="45"/>
      <c r="J220" s="133"/>
      <c r="K220" s="18">
        <v>0.871</v>
      </c>
      <c r="L220" s="22">
        <f t="shared" si="58"/>
        <v>0</v>
      </c>
      <c r="M220" s="45"/>
      <c r="N220" s="24">
        <f t="shared" si="59"/>
        <v>0</v>
      </c>
      <c r="O220" s="178"/>
      <c r="P220" s="18">
        <f t="shared" si="60"/>
        <v>0.871</v>
      </c>
      <c r="Q220" s="179">
        <f t="shared" si="61"/>
        <v>0.129</v>
      </c>
      <c r="R220" s="27">
        <f t="shared" si="65"/>
        <v>0</v>
      </c>
      <c r="S220" s="27">
        <f t="shared" si="66"/>
        <v>0</v>
      </c>
      <c r="T220" s="26">
        <f t="shared" si="64"/>
        <v>0</v>
      </c>
    </row>
    <row r="221" spans="1:20" x14ac:dyDescent="0.25">
      <c r="A221" s="212"/>
      <c r="B221" s="29" t="s">
        <v>372</v>
      </c>
      <c r="C221" s="16" t="s">
        <v>373</v>
      </c>
      <c r="D221" s="133"/>
      <c r="E221" s="18">
        <v>0.871</v>
      </c>
      <c r="F221" s="19">
        <f t="shared" si="56"/>
        <v>0</v>
      </c>
      <c r="G221" s="20">
        <f t="shared" si="57"/>
        <v>0</v>
      </c>
      <c r="H221" s="106"/>
      <c r="I221" s="45"/>
      <c r="J221" s="133"/>
      <c r="K221" s="18">
        <v>0.871</v>
      </c>
      <c r="L221" s="22">
        <f t="shared" si="58"/>
        <v>0</v>
      </c>
      <c r="M221" s="45"/>
      <c r="N221" s="24">
        <f t="shared" si="59"/>
        <v>0</v>
      </c>
      <c r="O221" s="178"/>
      <c r="P221" s="18">
        <f t="shared" si="60"/>
        <v>0.871</v>
      </c>
      <c r="Q221" s="179">
        <f t="shared" si="61"/>
        <v>0.129</v>
      </c>
      <c r="R221" s="27">
        <f t="shared" si="65"/>
        <v>0</v>
      </c>
      <c r="S221" s="27">
        <f t="shared" si="66"/>
        <v>0</v>
      </c>
      <c r="T221" s="26">
        <f t="shared" si="64"/>
        <v>0</v>
      </c>
    </row>
    <row r="222" spans="1:20" x14ac:dyDescent="0.25">
      <c r="A222" s="212"/>
      <c r="B222" s="29" t="s">
        <v>374</v>
      </c>
      <c r="C222" s="16" t="s">
        <v>375</v>
      </c>
      <c r="D222" s="133"/>
      <c r="E222" s="18">
        <v>0.871</v>
      </c>
      <c r="F222" s="19">
        <f t="shared" si="56"/>
        <v>0</v>
      </c>
      <c r="G222" s="20">
        <f t="shared" si="57"/>
        <v>0</v>
      </c>
      <c r="H222" s="106"/>
      <c r="I222" s="45"/>
      <c r="J222" s="133"/>
      <c r="K222" s="18">
        <v>0.871</v>
      </c>
      <c r="L222" s="22">
        <f t="shared" si="58"/>
        <v>0</v>
      </c>
      <c r="M222" s="45"/>
      <c r="N222" s="24">
        <f t="shared" si="59"/>
        <v>0</v>
      </c>
      <c r="O222" s="178"/>
      <c r="P222" s="18">
        <f t="shared" si="60"/>
        <v>0.871</v>
      </c>
      <c r="Q222" s="179">
        <f t="shared" si="61"/>
        <v>0.129</v>
      </c>
      <c r="R222" s="27">
        <f t="shared" si="65"/>
        <v>0</v>
      </c>
      <c r="S222" s="27">
        <f t="shared" si="66"/>
        <v>0</v>
      </c>
      <c r="T222" s="26">
        <f t="shared" si="64"/>
        <v>0</v>
      </c>
    </row>
    <row r="223" spans="1:20" x14ac:dyDescent="0.25">
      <c r="A223" s="212"/>
      <c r="B223" s="29" t="s">
        <v>370</v>
      </c>
      <c r="C223" s="16" t="s">
        <v>371</v>
      </c>
      <c r="D223" s="133"/>
      <c r="E223" s="18">
        <v>0.871</v>
      </c>
      <c r="F223" s="19">
        <f t="shared" si="56"/>
        <v>0</v>
      </c>
      <c r="G223" s="20">
        <f t="shared" si="57"/>
        <v>0</v>
      </c>
      <c r="H223" s="106"/>
      <c r="I223" s="45"/>
      <c r="J223" s="133"/>
      <c r="K223" s="18">
        <v>0.871</v>
      </c>
      <c r="L223" s="22">
        <f t="shared" si="58"/>
        <v>0</v>
      </c>
      <c r="M223" s="45"/>
      <c r="N223" s="24">
        <f t="shared" si="59"/>
        <v>0</v>
      </c>
      <c r="O223" s="178"/>
      <c r="P223" s="18">
        <f t="shared" si="60"/>
        <v>0.871</v>
      </c>
      <c r="Q223" s="179">
        <f t="shared" si="61"/>
        <v>0.129</v>
      </c>
      <c r="R223" s="27">
        <f t="shared" si="65"/>
        <v>0</v>
      </c>
      <c r="S223" s="27">
        <f t="shared" si="66"/>
        <v>0</v>
      </c>
      <c r="T223" s="26">
        <f t="shared" si="64"/>
        <v>0</v>
      </c>
    </row>
    <row r="224" spans="1:20" x14ac:dyDescent="0.25">
      <c r="A224" s="212"/>
      <c r="B224" s="135"/>
      <c r="C224" s="136"/>
      <c r="D224" s="28"/>
      <c r="E224" s="137"/>
      <c r="F224" s="138"/>
      <c r="G224" s="105"/>
      <c r="H224" s="106"/>
      <c r="I224" s="184"/>
      <c r="J224" s="140"/>
      <c r="K224" s="137"/>
      <c r="L224" s="138"/>
      <c r="M224" s="37"/>
      <c r="N224" s="24"/>
      <c r="O224" s="178"/>
      <c r="P224" s="18"/>
      <c r="Q224" s="179"/>
      <c r="R224" s="28"/>
      <c r="S224" s="142"/>
      <c r="T224" s="28"/>
    </row>
  </sheetData>
  <mergeCells count="7">
    <mergeCell ref="A211:A224"/>
    <mergeCell ref="A1:A16"/>
    <mergeCell ref="A19:A63"/>
    <mergeCell ref="A65:A97"/>
    <mergeCell ref="A105:A126"/>
    <mergeCell ref="A128:A160"/>
    <mergeCell ref="A162:A20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Traffic Counts in Order</vt:lpstr>
      <vt:lpstr>Traffic Count by Subarea</vt:lpstr>
      <vt:lpstr>Truck Subarea by %</vt:lpstr>
      <vt:lpstr>All-Ranked in order by %</vt:lpstr>
      <vt:lpstr>Rank in order by truck AADT</vt:lpstr>
      <vt:lpstr>Subarea by truck AADT</vt:lpstr>
      <vt:lpstr>Sheet1</vt:lpstr>
      <vt:lpstr>'Traffic Count by Subarea'!Print_Area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A. Gutierrez</dc:creator>
  <cp:lastModifiedBy>Charles A. Gutierrez</cp:lastModifiedBy>
  <cp:lastPrinted>2019-07-09T21:35:57Z</cp:lastPrinted>
  <dcterms:created xsi:type="dcterms:W3CDTF">2016-06-09T21:20:38Z</dcterms:created>
  <dcterms:modified xsi:type="dcterms:W3CDTF">2020-01-22T22:16:06Z</dcterms:modified>
</cp:coreProperties>
</file>